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Бібрський ЛГ" sheetId="1" r:id="rId1"/>
    <sheet name="Боринський ЛГ" sheetId="2" r:id="rId2"/>
    <sheet name="Бродівський ЛГ" sheetId="3" r:id="rId3"/>
    <sheet name="Буський ЛГ" sheetId="4" r:id="rId4"/>
    <sheet name="Дрогобицький ЛГ" sheetId="5" r:id="rId5"/>
    <sheet name="Золочівський ЛГ" sheetId="6" r:id="rId6"/>
    <sheet name="Львівський ЛГ" sheetId="7" r:id="rId7"/>
    <sheet name="Жовківський ЛГ" sheetId="8" r:id="rId8"/>
    <sheet name="Рава-Руський ЛГ " sheetId="9" r:id="rId9"/>
    <sheet name="Радехівський ЛГ" sheetId="10" r:id="rId10"/>
    <sheet name="Самбірський ЛГ" sheetId="11" r:id="rId11"/>
    <sheet name="Сколівський ЛГ" sheetId="12" r:id="rId12"/>
    <sheet name="Славський ЛГ" sheetId="13" r:id="rId13"/>
    <sheet name="Старосамбірський ЛГ" sheetId="14" r:id="rId14"/>
    <sheet name="Стрийський ЛГ" sheetId="15" r:id="rId15"/>
    <sheet name="Турківський ЛГ" sheetId="16" r:id="rId16"/>
    <sheet name="НПП Сколівські Бескиди" sheetId="17" r:id="rId17"/>
    <sheet name="Львівський ЛСНЦ" sheetId="18" r:id="rId18"/>
  </sheets>
  <definedNames>
    <definedName name="_xlnm.Print_Area" localSheetId="1">'Боринський ЛГ'!$A$1:$P$46</definedName>
  </definedNames>
  <calcPr fullCalcOnLoad="1"/>
</workbook>
</file>

<file path=xl/sharedStrings.xml><?xml version="1.0" encoding="utf-8"?>
<sst xmlns="http://schemas.openxmlformats.org/spreadsheetml/2006/main" count="8128" uniqueCount="1181">
  <si>
    <t>№ з/п</t>
  </si>
  <si>
    <t>Лісокористувач (лісогосподарське підприємство)</t>
  </si>
  <si>
    <t>Лісництво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</si>
  <si>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</si>
  <si>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</si>
  <si>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</si>
  <si>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</si>
  <si>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</si>
  <si>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</si>
  <si>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</si>
  <si>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</si>
  <si>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</si>
  <si>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№ лісорубного
квитка</t>
  </si>
  <si>
    <t>Дата видачі</t>
  </si>
  <si>
    <t>Категорія 
лісів</t>
  </si>
  <si>
    <t>Вид, спосіб
рубки</t>
  </si>
  <si>
    <t>Назва 
с/р</t>
  </si>
  <si>
    <t>в тому числі:</t>
  </si>
  <si>
    <t xml:space="preserve">ділова </t>
  </si>
  <si>
    <t>дрова</t>
  </si>
  <si>
    <t>ДП "Боринське ЛГ"</t>
  </si>
  <si>
    <t>Боринське</t>
  </si>
  <si>
    <t>02 ЛКБ №396952</t>
  </si>
  <si>
    <t>СВЛ</t>
  </si>
  <si>
    <t>См</t>
  </si>
  <si>
    <t>Мохнатське</t>
  </si>
  <si>
    <t>02 ЛКБ №396953</t>
  </si>
  <si>
    <t>ПОП</t>
  </si>
  <si>
    <t>Яц</t>
  </si>
  <si>
    <t>3.4</t>
  </si>
  <si>
    <t>3.5</t>
  </si>
  <si>
    <t>Боринська</t>
  </si>
  <si>
    <t>Нижньовисоцька</t>
  </si>
  <si>
    <t>Мохнатська</t>
  </si>
  <si>
    <t>Кривківська</t>
  </si>
  <si>
    <t xml:space="preserve">Інформація щодо видачі дозвільних документів (лісорубних квитків) на проведення рубок головного користування </t>
  </si>
  <si>
    <t>№ лісорубного квитка</t>
  </si>
  <si>
    <t>Категорія лісів</t>
  </si>
  <si>
    <t>Вид, спосіб рубки</t>
  </si>
  <si>
    <t>примітка</t>
  </si>
  <si>
    <t>ділова</t>
  </si>
  <si>
    <t>Бібрське</t>
  </si>
  <si>
    <t>Свірзьке</t>
  </si>
  <si>
    <t>рівн. поступ. ІІ прийом</t>
  </si>
  <si>
    <t>Бкл</t>
  </si>
  <si>
    <t>Ланівська с/р</t>
  </si>
  <si>
    <t>Перемишлянське</t>
  </si>
  <si>
    <t>Лагодівська с/р</t>
  </si>
  <si>
    <t>Боршівська с/р</t>
  </si>
  <si>
    <t>Романівське</t>
  </si>
  <si>
    <t>Романівська с/р</t>
  </si>
  <si>
    <t>рівн. поступ. І прийом</t>
  </si>
  <si>
    <t>Свірзька с/р</t>
  </si>
  <si>
    <t>Брюховицьке</t>
  </si>
  <si>
    <t>Корелицька с/р</t>
  </si>
  <si>
    <t>Вовківська с/р</t>
  </si>
  <si>
    <t xml:space="preserve">Суходільське </t>
  </si>
  <si>
    <t>Суходільська с/р</t>
  </si>
  <si>
    <t>Соколівська с/р</t>
  </si>
  <si>
    <t>Старосільське</t>
  </si>
  <si>
    <t>Старосільська с/р</t>
  </si>
  <si>
    <t>Лісокористувач (лісогосподар-ське підприємство)</t>
  </si>
  <si>
    <t>Назва с/р</t>
  </si>
  <si>
    <t>ДП"Буське ЛГ"</t>
  </si>
  <si>
    <t>Боложинівська</t>
  </si>
  <si>
    <t>вільха</t>
  </si>
  <si>
    <t>Куткірське</t>
  </si>
  <si>
    <t>Глинянська</t>
  </si>
  <si>
    <t>Дубова</t>
  </si>
  <si>
    <t>Незнанівська</t>
  </si>
  <si>
    <t>Таданівське</t>
  </si>
  <si>
    <t>Ожидівське</t>
  </si>
  <si>
    <t>Соколянське</t>
  </si>
  <si>
    <t>Соколянська</t>
  </si>
  <si>
    <t>Верблянське</t>
  </si>
  <si>
    <t>Яблунівська</t>
  </si>
  <si>
    <t>Полоничне</t>
  </si>
  <si>
    <t>Грабівське</t>
  </si>
  <si>
    <t>Господарська 
секція</t>
  </si>
  <si>
    <t>в тому числі</t>
  </si>
  <si>
    <t>р Сокальський р-н</t>
  </si>
  <si>
    <t>ДП "Жовківське ЛГ"</t>
  </si>
  <si>
    <t>Бутинське</t>
  </si>
  <si>
    <t>суцільнолісосічна-середньолісосічна</t>
  </si>
  <si>
    <t>соснова</t>
  </si>
  <si>
    <t>Бутинська с/р, Сокальського р-н</t>
  </si>
  <si>
    <t>В.Мостівська м/р, Сокальський р-н</t>
  </si>
  <si>
    <t>5,2</t>
  </si>
  <si>
    <t>В.Мостівське</t>
  </si>
  <si>
    <t>15,1</t>
  </si>
  <si>
    <t>52,2</t>
  </si>
  <si>
    <t>Купичвільська с/р, Жовківського р-н</t>
  </si>
  <si>
    <t>вільхова</t>
  </si>
  <si>
    <t>20,1</t>
  </si>
  <si>
    <t>Вязівське</t>
  </si>
  <si>
    <t>40,4</t>
  </si>
  <si>
    <t>Туринківська с/р, Жовківського р-н</t>
  </si>
  <si>
    <t>поступова 1-й прийом двохприйомна</t>
  </si>
  <si>
    <t>бук</t>
  </si>
  <si>
    <t>11</t>
  </si>
  <si>
    <t>Н.Скварявська с/р, Жовківський р-н</t>
  </si>
  <si>
    <t>19</t>
  </si>
  <si>
    <t>Мокротинська с/р, Жовківський р-н</t>
  </si>
  <si>
    <t>Зіболківське</t>
  </si>
  <si>
    <t>дубова</t>
  </si>
  <si>
    <t>Зіболківська с/р, Жовківський р-н</t>
  </si>
  <si>
    <t>суцільнолісосічна-діляночна</t>
  </si>
  <si>
    <t>Любельське</t>
  </si>
  <si>
    <t>13,2</t>
  </si>
  <si>
    <t>Любельська с/р, Жовківський р-н</t>
  </si>
  <si>
    <t>Низівське</t>
  </si>
  <si>
    <t>граб</t>
  </si>
  <si>
    <t>Хлівчанська с/р, Сокальський р-н</t>
  </si>
  <si>
    <t>2,1</t>
  </si>
  <si>
    <t>Корчівська с/р, Сокальський р-н</t>
  </si>
  <si>
    <t>Соснівське</t>
  </si>
  <si>
    <t>березова</t>
  </si>
  <si>
    <t>21,2</t>
  </si>
  <si>
    <t>Ванівська с/р, Сокальський р-н</t>
  </si>
  <si>
    <t>Сілецька с/р, Сокальський р-н</t>
  </si>
  <si>
    <t>7</t>
  </si>
  <si>
    <t>Ст.Добротвірська с/р, К.Бузький р-н</t>
  </si>
  <si>
    <t>ДП “Славске ЛГ”</t>
  </si>
  <si>
    <t>Рожанське</t>
  </si>
  <si>
    <t>23.12.15</t>
  </si>
  <si>
    <t>Експлуат.</t>
  </si>
  <si>
    <t>ССР</t>
  </si>
  <si>
    <t>хвойні</t>
  </si>
  <si>
    <t>Сможанське</t>
  </si>
  <si>
    <t>Тухлянське</t>
  </si>
  <si>
    <t>Климецьке</t>
  </si>
  <si>
    <t>Опорецьке</t>
  </si>
  <si>
    <t>Разом</t>
  </si>
  <si>
    <t>Примітка</t>
  </si>
  <si>
    <t>ДП "Золочівський лісгосп"</t>
  </si>
  <si>
    <t>Білокамінське</t>
  </si>
  <si>
    <t>експлуатаційні</t>
  </si>
  <si>
    <t>Ост прийом  2016</t>
  </si>
  <si>
    <t>Білокамінська</t>
  </si>
  <si>
    <t>діляночна-2016</t>
  </si>
  <si>
    <t>Ожидівська</t>
  </si>
  <si>
    <t>сосна</t>
  </si>
  <si>
    <t>білокамінська</t>
  </si>
  <si>
    <t>середньолісосічна-2016</t>
  </si>
  <si>
    <t>4.1.</t>
  </si>
  <si>
    <t>Пеняківське</t>
  </si>
  <si>
    <t>Ясенівська</t>
  </si>
  <si>
    <t>Ост прийом  2017</t>
  </si>
  <si>
    <t>Пеняківська</t>
  </si>
  <si>
    <t>Словітське</t>
  </si>
  <si>
    <t>Словітська</t>
  </si>
  <si>
    <t>І прийом-2016</t>
  </si>
  <si>
    <t>18.1.</t>
  </si>
  <si>
    <t>Новосілківська</t>
  </si>
  <si>
    <t>І прийом-2017</t>
  </si>
  <si>
    <t>3.1.</t>
  </si>
  <si>
    <t>Сасівське</t>
  </si>
  <si>
    <t>5.1.</t>
  </si>
  <si>
    <t>Підгорецька</t>
  </si>
  <si>
    <t>захисні</t>
  </si>
  <si>
    <t>візьколісосічна-2016</t>
  </si>
  <si>
    <t>Руда Колтівська</t>
  </si>
  <si>
    <t>Зозулівське</t>
  </si>
  <si>
    <t>рекреаційні</t>
  </si>
  <si>
    <t>8.1.</t>
  </si>
  <si>
    <t>Єлиховецька</t>
  </si>
  <si>
    <t>34.1.</t>
  </si>
  <si>
    <t>6.4.</t>
  </si>
  <si>
    <t>Нестюківське</t>
  </si>
  <si>
    <t>модрина</t>
  </si>
  <si>
    <t>2.1.</t>
  </si>
  <si>
    <t>Бібщанська</t>
  </si>
  <si>
    <t>15.3.</t>
  </si>
  <si>
    <t>Поморянська</t>
  </si>
  <si>
    <t>ясен</t>
  </si>
  <si>
    <t>Дунаївська</t>
  </si>
  <si>
    <t>Гологірське</t>
  </si>
  <si>
    <t>8.2.</t>
  </si>
  <si>
    <t>Жуківська</t>
  </si>
  <si>
    <t>Чимеринська</t>
  </si>
  <si>
    <t>ДП "Золочівський  Нестюківське</t>
  </si>
  <si>
    <t>ч/вільхова</t>
  </si>
  <si>
    <t>поступова І прийом</t>
  </si>
  <si>
    <t>21.1.</t>
  </si>
  <si>
    <t>Лешнівське</t>
  </si>
  <si>
    <t>Берлинське</t>
  </si>
  <si>
    <t>Лагодівське</t>
  </si>
  <si>
    <t>Підкамінське</t>
  </si>
  <si>
    <t>РГК</t>
  </si>
  <si>
    <t>Бродівське</t>
  </si>
  <si>
    <t>ДП "Стрийський лісгосп"</t>
  </si>
  <si>
    <t>Держівське</t>
  </si>
  <si>
    <t>22.12.14р.</t>
  </si>
  <si>
    <t>ІV</t>
  </si>
  <si>
    <t>СР</t>
  </si>
  <si>
    <t>10.2</t>
  </si>
  <si>
    <t xml:space="preserve">Київецька </t>
  </si>
  <si>
    <t>Вільхова</t>
  </si>
  <si>
    <t>8.1</t>
  </si>
  <si>
    <t>Зарічанська</t>
  </si>
  <si>
    <t>12.1</t>
  </si>
  <si>
    <t>Роздільське</t>
  </si>
  <si>
    <t>ІІ</t>
  </si>
  <si>
    <t>Ясенева</t>
  </si>
  <si>
    <t>1.1</t>
  </si>
  <si>
    <t>Роздільська</t>
  </si>
  <si>
    <t>Грабова</t>
  </si>
  <si>
    <t>13.1</t>
  </si>
  <si>
    <t>Лотатницьке</t>
  </si>
  <si>
    <t>ПКП</t>
  </si>
  <si>
    <t>Букова</t>
  </si>
  <si>
    <t>1.2</t>
  </si>
  <si>
    <t>Стрілківська</t>
  </si>
  <si>
    <t>Березова</t>
  </si>
  <si>
    <t>16.1</t>
  </si>
  <si>
    <t>16</t>
  </si>
  <si>
    <t>Дашавське</t>
  </si>
  <si>
    <t>13</t>
  </si>
  <si>
    <t>Гніздичівська</t>
  </si>
  <si>
    <t>11.2</t>
  </si>
  <si>
    <t>3</t>
  </si>
  <si>
    <t>6.1</t>
  </si>
  <si>
    <t>П’ятничанське</t>
  </si>
  <si>
    <t>14.2</t>
  </si>
  <si>
    <t>Більченська</t>
  </si>
  <si>
    <t>3.2</t>
  </si>
  <si>
    <t>10.1</t>
  </si>
  <si>
    <t>30.2</t>
  </si>
  <si>
    <t>Добрівлянська</t>
  </si>
  <si>
    <t>Монастирецьке</t>
  </si>
  <si>
    <t>Ялицева</t>
  </si>
  <si>
    <t>7.2</t>
  </si>
  <si>
    <t>Монастирецька</t>
  </si>
  <si>
    <t>РАЗОМ:</t>
  </si>
  <si>
    <t xml:space="preserve">Інформація щодо видачі дозвільних документів(лісорубних квитків) на проведення рубок головного користування та рубок формування і оздоровлення лісів </t>
  </si>
  <si>
    <t xml:space="preserve">Лісокористувач (лісогосподарське підприємство) </t>
  </si>
  <si>
    <t>категорія лісів</t>
  </si>
  <si>
    <t>Номер кварталу</t>
  </si>
  <si>
    <t>Номер виділа</t>
  </si>
  <si>
    <t>Запас, куб.м</t>
  </si>
  <si>
    <t xml:space="preserve">в тому числі </t>
  </si>
  <si>
    <t>ДП "Самбірський лісгосп"</t>
  </si>
  <si>
    <t>Черхавське</t>
  </si>
  <si>
    <t>№447628</t>
  </si>
  <si>
    <t>22.12.2015р.</t>
  </si>
  <si>
    <t>рівномірно -поступова, ост.прийом</t>
  </si>
  <si>
    <t>ялицева</t>
  </si>
  <si>
    <t>6.2</t>
  </si>
  <si>
    <t>Блажівська с/р Самбірського р-ну</t>
  </si>
  <si>
    <t>26.1</t>
  </si>
  <si>
    <t>Монастирецька с/р Самбірського р-ну</t>
  </si>
  <si>
    <t>26.2</t>
  </si>
  <si>
    <t>№447629</t>
  </si>
  <si>
    <t>суцільнолісосічна</t>
  </si>
  <si>
    <t>11.4</t>
  </si>
  <si>
    <t>Вільшаницька  с/р Самбірського р-ну</t>
  </si>
  <si>
    <t>модринова</t>
  </si>
  <si>
    <t>28.1</t>
  </si>
  <si>
    <t>6.3</t>
  </si>
  <si>
    <t>20</t>
  </si>
  <si>
    <t>9.4</t>
  </si>
  <si>
    <t>№447630</t>
  </si>
  <si>
    <t>11.3</t>
  </si>
  <si>
    <t>Підбузьке</t>
  </si>
  <si>
    <t>№447631</t>
  </si>
  <si>
    <t>Підбузька с/р Дрогобицького р-ну</t>
  </si>
  <si>
    <t>27.1</t>
  </si>
  <si>
    <t>букова</t>
  </si>
  <si>
    <t>Опаківська с/р Дрогобицького р-ну</t>
  </si>
  <si>
    <t>№447632</t>
  </si>
  <si>
    <t>суцільновузьколісосічна</t>
  </si>
  <si>
    <t>8.4</t>
  </si>
  <si>
    <t>Опацьке</t>
  </si>
  <si>
    <t>№447633</t>
  </si>
  <si>
    <t>8</t>
  </si>
  <si>
    <t>Смільнянськас/р Дрогобицького р-ну</t>
  </si>
  <si>
    <t>№447634</t>
  </si>
  <si>
    <t>22.1</t>
  </si>
  <si>
    <t>25</t>
  </si>
  <si>
    <t>32</t>
  </si>
  <si>
    <t>Судововишнянське</t>
  </si>
  <si>
    <t>№447635</t>
  </si>
  <si>
    <t>46.4</t>
  </si>
  <si>
    <t>Судововишнянська м/р Мостиського р-ну</t>
  </si>
  <si>
    <t>39.1</t>
  </si>
  <si>
    <t>1.1.2</t>
  </si>
  <si>
    <t>Довгомостиська с/р Мостиського р-ну</t>
  </si>
  <si>
    <t>чорновільхова</t>
  </si>
  <si>
    <t>2.1</t>
  </si>
  <si>
    <t>Берегівська с/р Мостиського р-ну</t>
  </si>
  <si>
    <t>Рудківське</t>
  </si>
  <si>
    <t>№447636</t>
  </si>
  <si>
    <t>36.1</t>
  </si>
  <si>
    <t>Мильчицька с/р Городоцького р-ну</t>
  </si>
  <si>
    <t>грабова</t>
  </si>
  <si>
    <t>1.3</t>
  </si>
  <si>
    <t>Никловицька с/р Самбірського р-ну</t>
  </si>
  <si>
    <t>Дублянське</t>
  </si>
  <si>
    <t>№447637</t>
  </si>
  <si>
    <t>3.10</t>
  </si>
  <si>
    <t>Корналовицька с/р Самбірського р-ну</t>
  </si>
  <si>
    <t>3.4.1</t>
  </si>
  <si>
    <t>7.1</t>
  </si>
  <si>
    <t>Дублянська сщ/р Самбірського р-ну</t>
  </si>
  <si>
    <t>14.8.1</t>
  </si>
  <si>
    <t>Ралівська с/р Самбірського р-ну</t>
  </si>
  <si>
    <t>№447638</t>
  </si>
  <si>
    <t>14.3</t>
  </si>
  <si>
    <t>Мостиське</t>
  </si>
  <si>
    <t>№447639</t>
  </si>
  <si>
    <t>31.1</t>
  </si>
  <si>
    <t>Малнівськоволянська с/р Мостиського р-ну</t>
  </si>
  <si>
    <t>Соколянська с/р Мостиського р-ну</t>
  </si>
  <si>
    <t>Арламівськоволянська с/р Мостиського р-ну</t>
  </si>
  <si>
    <t>Чернівська с/р Мостиського р-ну</t>
  </si>
  <si>
    <t>Крукеницьке</t>
  </si>
  <si>
    <t>№447640</t>
  </si>
  <si>
    <t>Раденицька с/р Мостиського р-ну</t>
  </si>
  <si>
    <t>Крукеницька с/р Мостиського р-ну</t>
  </si>
  <si>
    <t>1</t>
  </si>
  <si>
    <t>Комарнівське</t>
  </si>
  <si>
    <t>№447641</t>
  </si>
  <si>
    <t>Новосілко - Опарська с/р Миколаївського р-ну</t>
  </si>
  <si>
    <t>24</t>
  </si>
  <si>
    <t>№447642</t>
  </si>
  <si>
    <t>18</t>
  </si>
  <si>
    <t>Балицька с/р Мостиського р-ну</t>
  </si>
  <si>
    <t>6</t>
  </si>
  <si>
    <t>ясенева</t>
  </si>
  <si>
    <t>Тщенецька с/р Мостиського р-ну</t>
  </si>
  <si>
    <t>№447643</t>
  </si>
  <si>
    <t>17.6</t>
  </si>
  <si>
    <t>№447644</t>
  </si>
  <si>
    <t>1.4</t>
  </si>
  <si>
    <t>Підзвіринецька с/р Городоцького р-ну</t>
  </si>
  <si>
    <t>№447645</t>
  </si>
  <si>
    <t>9.1</t>
  </si>
  <si>
    <t>№447627</t>
  </si>
  <si>
    <t>21.12.2015р.</t>
  </si>
  <si>
    <t>прочищення</t>
  </si>
  <si>
    <t>ДП “Сколівський лісгосп”</t>
  </si>
  <si>
    <t>В.Синьовиднянське</t>
  </si>
  <si>
    <t>пост.-1 прийом</t>
  </si>
  <si>
    <t>Орівська</t>
  </si>
  <si>
    <t>пост.-ост.прийом</t>
  </si>
  <si>
    <t>17д2</t>
  </si>
  <si>
    <t>вузьколісосічна</t>
  </si>
  <si>
    <t>24д3</t>
  </si>
  <si>
    <t>26д2</t>
  </si>
  <si>
    <t>Дубинське</t>
  </si>
  <si>
    <t>23д1</t>
  </si>
  <si>
    <t>Кам'янська</t>
  </si>
  <si>
    <t>Зелем'янське</t>
  </si>
  <si>
    <t>ялинова</t>
  </si>
  <si>
    <t>Гребенівська</t>
  </si>
  <si>
    <t>Орівське</t>
  </si>
  <si>
    <t>22д1</t>
  </si>
  <si>
    <t>В.Стинавська</t>
  </si>
  <si>
    <t>Труханівське</t>
  </si>
  <si>
    <t>21д3</t>
  </si>
  <si>
    <t>Труханівська</t>
  </si>
  <si>
    <t>4д2</t>
  </si>
  <si>
    <t>Любинцівське</t>
  </si>
  <si>
    <t>53д1</t>
  </si>
  <si>
    <t>Розгірченська</t>
  </si>
  <si>
    <t>суц.санітарна</t>
  </si>
  <si>
    <t>5д13</t>
  </si>
  <si>
    <t>Гребенівське</t>
  </si>
  <si>
    <t>31д1</t>
  </si>
  <si>
    <t>31д2</t>
  </si>
  <si>
    <t>33д1</t>
  </si>
  <si>
    <t>33д2</t>
  </si>
  <si>
    <t>11д9</t>
  </si>
  <si>
    <t>Лісокорист</t>
  </si>
  <si>
    <t>№ лісорубного</t>
  </si>
  <si>
    <t>Дата</t>
  </si>
  <si>
    <t>Категорія</t>
  </si>
  <si>
    <t>Вид,спосіб</t>
  </si>
  <si>
    <t>Господар.</t>
  </si>
  <si>
    <t>№</t>
  </si>
  <si>
    <t>площа</t>
  </si>
  <si>
    <t>ЗАПАС</t>
  </si>
  <si>
    <t>с/рада</t>
  </si>
  <si>
    <t>квитка</t>
  </si>
  <si>
    <t>видачі</t>
  </si>
  <si>
    <t>лісів</t>
  </si>
  <si>
    <t>рубки</t>
  </si>
  <si>
    <t>секція</t>
  </si>
  <si>
    <t>кварталу</t>
  </si>
  <si>
    <t>виділу</t>
  </si>
  <si>
    <t>га</t>
  </si>
  <si>
    <t>заг</t>
  </si>
  <si>
    <t>лікв</t>
  </si>
  <si>
    <t>ДП Старосамбірське ЛМГ</t>
  </si>
  <si>
    <t>Головецьке</t>
  </si>
  <si>
    <t>І</t>
  </si>
  <si>
    <t>Поступова,кінц.прийом</t>
  </si>
  <si>
    <t>Головецька</t>
  </si>
  <si>
    <t>Добромильське</t>
  </si>
  <si>
    <t>Княжпільська</t>
  </si>
  <si>
    <t>Суцільнолісосічна</t>
  </si>
  <si>
    <t xml:space="preserve">дуб </t>
  </si>
  <si>
    <t>Соляноватська</t>
  </si>
  <si>
    <t>Болозівська</t>
  </si>
  <si>
    <t>Спаське</t>
  </si>
  <si>
    <t>Тершівська</t>
  </si>
  <si>
    <t>Великосільська</t>
  </si>
  <si>
    <t>Стар"явське</t>
  </si>
  <si>
    <t>Терлівська</t>
  </si>
  <si>
    <t>Стар"явська</t>
  </si>
  <si>
    <t>Поступова, 1-й прийом</t>
  </si>
  <si>
    <t>Старосамбірське</t>
  </si>
  <si>
    <t>Білицька</t>
  </si>
  <si>
    <t>Стрілківське</t>
  </si>
  <si>
    <t>Ясенице-Замківська</t>
  </si>
  <si>
    <t>Топільницька</t>
  </si>
  <si>
    <t>Ісаївська</t>
  </si>
  <si>
    <t>Сусідовицьке</t>
  </si>
  <si>
    <t>Лютовиська</t>
  </si>
  <si>
    <t>Терлівське</t>
  </si>
  <si>
    <t>Волошинівська</t>
  </si>
  <si>
    <t>Страшевицьке</t>
  </si>
  <si>
    <t>Великолінинська</t>
  </si>
  <si>
    <t>Страшевицька</t>
  </si>
  <si>
    <t>ДП "Рава-Руське лісове господарство"</t>
  </si>
  <si>
    <t>Волицьке</t>
  </si>
  <si>
    <t>28.12.2015 року</t>
  </si>
  <si>
    <t>Суцільнолісосічна-діляночна</t>
  </si>
  <si>
    <t>Соснова</t>
  </si>
  <si>
    <t>Домашівська сільська рада</t>
  </si>
  <si>
    <t>Хлівчанська сільська рада</t>
  </si>
  <si>
    <t>Суцільнолісосічна-середньолісосічна</t>
  </si>
  <si>
    <t>Гійченське</t>
  </si>
  <si>
    <t>Ч/вільхова</t>
  </si>
  <si>
    <t>Карівська сільська рада</t>
  </si>
  <si>
    <t>Забірське</t>
  </si>
  <si>
    <t>Забірська сільська рада</t>
  </si>
  <si>
    <t>Річківське</t>
  </si>
  <si>
    <t>Рава-Руське</t>
  </si>
  <si>
    <t>Річківська сільська рада</t>
  </si>
  <si>
    <t>Потелицька сільська рада</t>
  </si>
  <si>
    <t>Суцільнолісосічна-вузьколісосічна</t>
  </si>
  <si>
    <t>Хлівчанське</t>
  </si>
  <si>
    <t>Шклівське</t>
  </si>
  <si>
    <t>Шклівська селищна рада</t>
  </si>
  <si>
    <t>ДП "Радехівське ЛМГ"</t>
  </si>
  <si>
    <t>Бендюзьке</t>
  </si>
  <si>
    <t>Експлуатаційні</t>
  </si>
  <si>
    <t>Корчинська</t>
  </si>
  <si>
    <t>Сокальське</t>
  </si>
  <si>
    <t>Захисні</t>
  </si>
  <si>
    <t>Перев'ятичівська</t>
  </si>
  <si>
    <t>Стенятинська</t>
  </si>
  <si>
    <t>Нивицьке</t>
  </si>
  <si>
    <t>Нивицька</t>
  </si>
  <si>
    <t>Витківське</t>
  </si>
  <si>
    <t>Нововитківська</t>
  </si>
  <si>
    <t>Лопатинське</t>
  </si>
  <si>
    <t>Березівська</t>
  </si>
  <si>
    <t>Бабичівське</t>
  </si>
  <si>
    <t>Вузлівська</t>
  </si>
  <si>
    <t>Оглядівська</t>
  </si>
  <si>
    <t>Сілецька</t>
  </si>
  <si>
    <t>Проріджування</t>
  </si>
  <si>
    <t>Природоохоронні</t>
  </si>
  <si>
    <t>Тудорковичівська</t>
  </si>
  <si>
    <t>Хмілівська</t>
  </si>
  <si>
    <t>Сморжівська</t>
  </si>
  <si>
    <t>Прохідна</t>
  </si>
  <si>
    <t>Кустинська</t>
  </si>
  <si>
    <t>Лісовідновна 1 прийом</t>
  </si>
  <si>
    <t>Лісовідновна 2 прийом</t>
  </si>
  <si>
    <t>Радехівське</t>
  </si>
  <si>
    <t>Лісовідновна суцільна</t>
  </si>
  <si>
    <t>Кривецька</t>
  </si>
  <si>
    <t>Суцільна санітарна</t>
  </si>
  <si>
    <t>Бориславске</t>
  </si>
  <si>
    <t>РГК-кінц.пр</t>
  </si>
  <si>
    <t>0.5</t>
  </si>
  <si>
    <t>Попелівська</t>
  </si>
  <si>
    <t>Яцб</t>
  </si>
  <si>
    <t>Воля-Якубівске</t>
  </si>
  <si>
    <t>РГК-суцільна</t>
  </si>
  <si>
    <t>Дзв</t>
  </si>
  <si>
    <t>Снятинська</t>
  </si>
  <si>
    <t>РГК-суцільні</t>
  </si>
  <si>
    <t>5,1</t>
  </si>
  <si>
    <t>Ролівська</t>
  </si>
  <si>
    <t>Мдє</t>
  </si>
  <si>
    <t>Броницька</t>
  </si>
  <si>
    <t>Гаївске</t>
  </si>
  <si>
    <t>Бп</t>
  </si>
  <si>
    <t>Н.Гаївська</t>
  </si>
  <si>
    <t>Солонська</t>
  </si>
  <si>
    <t>В.Гаївська</t>
  </si>
  <si>
    <t>Доброгостівська</t>
  </si>
  <si>
    <t>Доброгостівське</t>
  </si>
  <si>
    <t>Уличненська</t>
  </si>
  <si>
    <t>Лішнянське</t>
  </si>
  <si>
    <t>Медвежанська</t>
  </si>
  <si>
    <t>Лішнянська</t>
  </si>
  <si>
    <t>РГК-суцільна-ді</t>
  </si>
  <si>
    <t>Летнянске</t>
  </si>
  <si>
    <t>Сзв</t>
  </si>
  <si>
    <t>Летнянська</t>
  </si>
  <si>
    <t>Попелівське</t>
  </si>
  <si>
    <t>Східницьке</t>
  </si>
  <si>
    <t>Ялє</t>
  </si>
  <si>
    <t>Старокропивницька</t>
  </si>
  <si>
    <t>Новокропивницька</t>
  </si>
  <si>
    <t>РГК-1-прийом</t>
  </si>
  <si>
    <t>Рибницька</t>
  </si>
  <si>
    <t>Раневицьке</t>
  </si>
  <si>
    <t>Болехівська</t>
  </si>
  <si>
    <t>Нагуєвицке</t>
  </si>
  <si>
    <t>Ясениця-Сільнянська</t>
  </si>
  <si>
    <t>Нагуєвицька</t>
  </si>
  <si>
    <t>Рубки формування і оздоровлення лісів</t>
  </si>
  <si>
    <t>ДП "Дрогобицьке ЛГ"</t>
  </si>
  <si>
    <t xml:space="preserve"> Інформація щодо видачі дозвільних документів (лісорубних квитків) на проведення  рубок головного користування   </t>
  </si>
  <si>
    <t>№ лісоруб- ного
квитка</t>
  </si>
  <si>
    <t>Кате- горія 
лісів</t>
  </si>
  <si>
    <t>Госпо- дарська секція</t>
  </si>
  <si>
    <t>ДП "Бродівський</t>
  </si>
  <si>
    <t>Підготовчі роботи</t>
  </si>
  <si>
    <t>сз</t>
  </si>
  <si>
    <t>Пониковецька</t>
  </si>
  <si>
    <t>лісгосп"</t>
  </si>
  <si>
    <t>Лешнiвська</t>
  </si>
  <si>
    <t>Шнирівська</t>
  </si>
  <si>
    <t>Станіславчицька</t>
  </si>
  <si>
    <t>Язлівчицька</t>
  </si>
  <si>
    <t xml:space="preserve">Заболотцівське </t>
  </si>
  <si>
    <t>Ражнівська</t>
  </si>
  <si>
    <t>СЗ</t>
  </si>
  <si>
    <t>ВЛЧ</t>
  </si>
  <si>
    <t>Бродівська</t>
  </si>
  <si>
    <t>ДЗ</t>
  </si>
  <si>
    <t>БП</t>
  </si>
  <si>
    <t>ЯСЗ</t>
  </si>
  <si>
    <t>Комарiвська</t>
  </si>
  <si>
    <t>Шнирiвська</t>
  </si>
  <si>
    <t>Голубицька с/р</t>
  </si>
  <si>
    <t>пост.1-й прий.2х</t>
  </si>
  <si>
    <t>БКЛ</t>
  </si>
  <si>
    <t>Попівецька с/р</t>
  </si>
  <si>
    <t>Ясенівська с/р</t>
  </si>
  <si>
    <t>5,3</t>
  </si>
  <si>
    <t>15,2</t>
  </si>
  <si>
    <t>Пост.кінц.пр.2х.пр</t>
  </si>
  <si>
    <t>2,2</t>
  </si>
  <si>
    <t>1,4</t>
  </si>
  <si>
    <t>6,1</t>
  </si>
  <si>
    <t>21,1</t>
  </si>
  <si>
    <t>8,4</t>
  </si>
  <si>
    <t>7,1</t>
  </si>
  <si>
    <t xml:space="preserve"> Підкамінська с/р</t>
  </si>
  <si>
    <t>1,3</t>
  </si>
  <si>
    <t>Підкамінська с/р</t>
  </si>
  <si>
    <t>4,1</t>
  </si>
  <si>
    <t>ЛПД</t>
  </si>
  <si>
    <t>3,3</t>
  </si>
  <si>
    <t>МДЕ</t>
  </si>
  <si>
    <t>Черницька с/р</t>
  </si>
  <si>
    <t>1,2</t>
  </si>
  <si>
    <t>Наквашанська с/р</t>
  </si>
  <si>
    <t>3,1</t>
  </si>
  <si>
    <t>4</t>
  </si>
  <si>
    <t>11,2</t>
  </si>
  <si>
    <t>ЯЛЕ</t>
  </si>
  <si>
    <t>23,1</t>
  </si>
  <si>
    <t>рубки головного користування</t>
  </si>
  <si>
    <t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НА 2016 РІК</t>
  </si>
  <si>
    <t>діл.</t>
  </si>
  <si>
    <t>ДП"Турківське ЛГ"</t>
  </si>
  <si>
    <t>Ільницьке</t>
  </si>
  <si>
    <t>15.12.15р.</t>
  </si>
  <si>
    <t xml:space="preserve">сср </t>
  </si>
  <si>
    <t>смерекова</t>
  </si>
  <si>
    <t>Риківська</t>
  </si>
  <si>
    <t>ПР.кін.прийом</t>
  </si>
  <si>
    <t>Ясеницьке</t>
  </si>
  <si>
    <t>ясеницька</t>
  </si>
  <si>
    <t>15.12.15р,</t>
  </si>
  <si>
    <t>головська</t>
  </si>
  <si>
    <t>Ісаївське</t>
  </si>
  <si>
    <t>8.,4</t>
  </si>
  <si>
    <t>Вовченське</t>
  </si>
  <si>
    <t>в/лісосічна</t>
  </si>
  <si>
    <t>вовченське</t>
  </si>
  <si>
    <t>15.12.15.р</t>
  </si>
  <si>
    <t>Розлуцьке</t>
  </si>
  <si>
    <t>розлуцька</t>
  </si>
  <si>
    <t>10*2</t>
  </si>
  <si>
    <t>Зубрицьке</t>
  </si>
  <si>
    <t>23.12.15р.</t>
  </si>
  <si>
    <t xml:space="preserve">ДП"Турківське </t>
  </si>
  <si>
    <t>вовченська</t>
  </si>
  <si>
    <t>ДП"Турківське ЛГ"Ясеницьке</t>
  </si>
  <si>
    <t>13 ,1</t>
  </si>
  <si>
    <t>риківська</t>
  </si>
  <si>
    <t>ДП"турківське ЛГ"</t>
  </si>
  <si>
    <t>явірська</t>
  </si>
  <si>
    <t>04.01.16р.</t>
  </si>
  <si>
    <t>сср</t>
  </si>
  <si>
    <t>11 ,1</t>
  </si>
  <si>
    <t>вср</t>
  </si>
  <si>
    <t>інші л/г рубки</t>
  </si>
  <si>
    <t>проріджування</t>
  </si>
  <si>
    <t>ПО   ДП "СТАРОСАМБІРСЬКЕ ЛМГ" СТАНОМ НА 01.02. 2016 РОКУ.</t>
  </si>
  <si>
    <t>№ лісор.</t>
  </si>
  <si>
    <t>діл</t>
  </si>
  <si>
    <t>ДП "Старосамбірське ЛМГ"</t>
  </si>
  <si>
    <t>Мурованська</t>
  </si>
  <si>
    <t>Сусідовицька</t>
  </si>
  <si>
    <t>Чаплівська</t>
  </si>
  <si>
    <t>Вибіркова саніт.р-ка</t>
  </si>
  <si>
    <t>Прочищення</t>
  </si>
  <si>
    <t xml:space="preserve"> ---</t>
  </si>
  <si>
    <t>Великосушицька</t>
  </si>
  <si>
    <t>Дмитрівська</t>
  </si>
  <si>
    <t>Волицька</t>
  </si>
  <si>
    <t>Вибіркова санітарна</t>
  </si>
  <si>
    <t>Розчищ.під буд.шляхів</t>
  </si>
  <si>
    <t>Модринова</t>
  </si>
  <si>
    <t>Липова</t>
  </si>
  <si>
    <t>Немилівська</t>
  </si>
  <si>
    <t>Рекр.-оздоровчі</t>
  </si>
  <si>
    <t>Поторицька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</si>
  <si>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"Радехівське ЛМГ" станом 01.02. 2016 року </t>
  </si>
  <si>
    <t xml:space="preserve"> Інформація щодо видачі дозвільних документів (лісорубних квитків) на проведення рубок головного користування та рубки формування і оздоровлення лісів в ДП "Турківське ЛГ" станом на 01.02.2016 року </t>
  </si>
  <si>
    <t>Явірське</t>
  </si>
  <si>
    <t>12.01.16р.</t>
  </si>
  <si>
    <t>завадівська</t>
  </si>
  <si>
    <t>13.01.16р.</t>
  </si>
  <si>
    <t>ісаївська</t>
  </si>
  <si>
    <t>22.01.16р.</t>
  </si>
  <si>
    <t>Розлуцька</t>
  </si>
  <si>
    <t>22.01.16р,</t>
  </si>
  <si>
    <t>29.01.16р.</t>
  </si>
  <si>
    <t>Лісокористувач</t>
  </si>
  <si>
    <t>Рожанська</t>
  </si>
  <si>
    <t>Сможанська</t>
  </si>
  <si>
    <t>Тухлянська</t>
  </si>
  <si>
    <t>Верхнячківська</t>
  </si>
  <si>
    <t>Хітарська</t>
  </si>
  <si>
    <t>Климецька</t>
  </si>
  <si>
    <t>04.01.16</t>
  </si>
  <si>
    <t>Лісоп.ч.л.з.з.</t>
  </si>
  <si>
    <t>Славська</t>
  </si>
  <si>
    <t>Жупанівська</t>
  </si>
  <si>
    <t>11.01.16</t>
  </si>
  <si>
    <t>22.01.16</t>
  </si>
  <si>
    <t>ВСР</t>
  </si>
  <si>
    <t>25.01.16</t>
  </si>
  <si>
    <t>Всього</t>
  </si>
  <si>
    <t>Інформація щодо видачі дозвільних документів(лісорубних квитків) на проведення рубок головного користуванння та рубок формування і оздоровлення лісів ДП "Славське ЛГ"
 станом на 01.02.2016 року</t>
  </si>
  <si>
    <t>Боложинівське</t>
  </si>
  <si>
    <t>інші, вибірк.</t>
  </si>
  <si>
    <t>інші, суц.</t>
  </si>
  <si>
    <t>м/л</t>
  </si>
  <si>
    <t>т/л</t>
  </si>
  <si>
    <t>ПРЖ, вибірк.</t>
  </si>
  <si>
    <t>ПРХ, вибірк.</t>
  </si>
  <si>
    <t>Прибужанська</t>
  </si>
  <si>
    <t>Кам. Бузька м/р</t>
  </si>
  <si>
    <t>Стрептівська</t>
  </si>
  <si>
    <t>дуб</t>
  </si>
  <si>
    <t>Боложинів</t>
  </si>
  <si>
    <t>суц.лісосічна</t>
  </si>
  <si>
    <t>Сосна</t>
  </si>
  <si>
    <t>ДП "Буське ЛГ"</t>
  </si>
  <si>
    <t>Балучинська</t>
  </si>
  <si>
    <t>Незнанівське</t>
  </si>
  <si>
    <t>Чанижська</t>
  </si>
  <si>
    <t>Кам. Бузька</t>
  </si>
  <si>
    <t>Береза</t>
  </si>
  <si>
    <t>Топорівська</t>
  </si>
  <si>
    <t>Куткірська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</si>
  <si>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"Буський лісгосп" станом на 01.02. 2016 року </t>
  </si>
  <si>
    <t xml:space="preserve"> в ДП "Самбірський лісгосп" станом на 01.02.2016 року</t>
  </si>
  <si>
    <t>рекреац.- озд.</t>
  </si>
  <si>
    <t>№447648</t>
  </si>
  <si>
    <t>14.01.2016р.</t>
  </si>
  <si>
    <t>1.1.1</t>
  </si>
  <si>
    <t>№447649</t>
  </si>
  <si>
    <t>10</t>
  </si>
  <si>
    <t>56</t>
  </si>
  <si>
    <t>Татаринівська с/р Городоцького р-ну</t>
  </si>
  <si>
    <t>№4476450</t>
  </si>
  <si>
    <t>40.6</t>
  </si>
  <si>
    <t>15.1</t>
  </si>
  <si>
    <t>40.2</t>
  </si>
  <si>
    <t>Містковицька с/р Самбірського р-ну</t>
  </si>
  <si>
    <t>Завязанцівська с/р Мостиського р-ну</t>
  </si>
  <si>
    <t>№4476451</t>
  </si>
  <si>
    <t>№4476452</t>
  </si>
  <si>
    <t>4.1</t>
  </si>
  <si>
    <t>№4476453</t>
  </si>
  <si>
    <t>23.2</t>
  </si>
  <si>
    <t>№4476454</t>
  </si>
  <si>
    <t>12.4</t>
  </si>
  <si>
    <t>№4476455</t>
  </si>
  <si>
    <t>№4476457</t>
  </si>
  <si>
    <t>20.01.2016р.</t>
  </si>
  <si>
    <t>№447647</t>
  </si>
  <si>
    <t>11.01.2016р.</t>
  </si>
  <si>
    <t>прохідна</t>
  </si>
  <si>
    <t>№447656</t>
  </si>
  <si>
    <t>15.01.2016р.</t>
  </si>
  <si>
    <t>освітлення дороги</t>
  </si>
  <si>
    <t>23</t>
  </si>
  <si>
    <t>Мостиська ІІ с/р Мостиського р-ну</t>
  </si>
  <si>
    <t>№447658</t>
  </si>
  <si>
    <t>29.01.2016р.</t>
  </si>
  <si>
    <t>12</t>
  </si>
  <si>
    <t>Вишнянська с/р Городоцького р-ну</t>
  </si>
  <si>
    <t>21</t>
  </si>
  <si>
    <t>Новолілко - Гостиннівська с/р Самбірського р-ну</t>
  </si>
  <si>
    <t>Базисний лісорозсадник</t>
  </si>
  <si>
    <t>№447659</t>
  </si>
  <si>
    <t>вибіркова санітарна</t>
  </si>
  <si>
    <t>Новосільська с/р Городоцького р-ну</t>
  </si>
  <si>
    <t>5</t>
  </si>
  <si>
    <t>№447660</t>
  </si>
  <si>
    <t>2</t>
  </si>
  <si>
    <t>Великолюбінська с/р Городоцького р-ну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</si>
  <si>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 "Сколівське лісове господарство" станом на 01.02.2016року </t>
  </si>
  <si>
    <t>Козівське</t>
  </si>
  <si>
    <t>12д2</t>
  </si>
  <si>
    <t>лісосічна</t>
  </si>
  <si>
    <t>9д2</t>
  </si>
  <si>
    <t>Довголуцька</t>
  </si>
  <si>
    <t>Коростівське</t>
  </si>
  <si>
    <t>36д1</t>
  </si>
  <si>
    <t>Коростівська</t>
  </si>
  <si>
    <t>Н.Стинавська</t>
  </si>
  <si>
    <t>Господарство</t>
  </si>
  <si>
    <t>Довжківське</t>
  </si>
  <si>
    <t>шпилькове</t>
  </si>
  <si>
    <t>15д3</t>
  </si>
  <si>
    <t>Орявська</t>
  </si>
  <si>
    <t>Митянське</t>
  </si>
  <si>
    <t>Довжківська</t>
  </si>
  <si>
    <t>Росохацька</t>
  </si>
  <si>
    <t>виб.санітарна</t>
  </si>
  <si>
    <t>Козівська</t>
  </si>
  <si>
    <t>23д3</t>
  </si>
  <si>
    <t>15д4</t>
  </si>
  <si>
    <t>розр.траси під а/д</t>
  </si>
  <si>
    <t>6д1</t>
  </si>
  <si>
    <t>6д2</t>
  </si>
  <si>
    <t>6д3</t>
  </si>
  <si>
    <t>6д4</t>
  </si>
  <si>
    <r>
      <t xml:space="preserve">та рубок формування і оздоровлення </t>
    </r>
    <r>
      <rPr>
        <b/>
        <u val="single"/>
        <sz val="14"/>
        <color indexed="8"/>
        <rFont val="Times New Roman"/>
        <family val="1"/>
      </rPr>
      <t>ДП "Бродівський лісгосп"</t>
    </r>
    <r>
      <rPr>
        <b/>
        <sz val="14"/>
        <color indexed="8"/>
        <rFont val="Times New Roman"/>
        <family val="1"/>
      </rPr>
      <t xml:space="preserve"> станом  на 01.02.2016 року</t>
    </r>
  </si>
  <si>
    <t>ПРЧ</t>
  </si>
  <si>
    <t>КЛГ</t>
  </si>
  <si>
    <t>ПРЖ</t>
  </si>
  <si>
    <t>ПРХ</t>
  </si>
  <si>
    <t>9</t>
  </si>
  <si>
    <t>14</t>
  </si>
  <si>
    <t>10,1</t>
  </si>
  <si>
    <t>1,8</t>
  </si>
  <si>
    <t>Язлівецька</t>
  </si>
  <si>
    <t>0,8</t>
  </si>
  <si>
    <t>влч</t>
  </si>
  <si>
    <t>2,6</t>
  </si>
  <si>
    <t>6,8</t>
  </si>
  <si>
    <t>Очиста лісу</t>
  </si>
  <si>
    <t>4,4</t>
  </si>
  <si>
    <t>3,2</t>
  </si>
  <si>
    <t>1,1</t>
  </si>
  <si>
    <t>7,9</t>
  </si>
  <si>
    <t>4,0</t>
  </si>
  <si>
    <t>6,7</t>
  </si>
  <si>
    <t>0,3</t>
  </si>
  <si>
    <t>Пониковицька</t>
  </si>
  <si>
    <t>0,1</t>
  </si>
  <si>
    <t>0,4</t>
  </si>
  <si>
    <t>8,2</t>
  </si>
  <si>
    <t>Лешнівська</t>
  </si>
  <si>
    <t>Заболотцівське</t>
  </si>
  <si>
    <t>бкл</t>
  </si>
  <si>
    <t>Голубицька</t>
  </si>
  <si>
    <t>інша рубка</t>
  </si>
  <si>
    <t>Яле</t>
  </si>
  <si>
    <t>Мде</t>
  </si>
  <si>
    <t>Дуб</t>
  </si>
  <si>
    <t>Г</t>
  </si>
  <si>
    <t>Мд</t>
  </si>
  <si>
    <t>В.Глібовицька с/р</t>
  </si>
  <si>
    <r>
      <t xml:space="preserve">та рубок формування і оздоровлення лісів по ДП "Бібрське ЛГ" </t>
    </r>
    <r>
      <rPr>
        <b/>
        <sz val="12"/>
        <color indexed="8"/>
        <rFont val="Arial Narrow"/>
        <family val="2"/>
      </rPr>
      <t xml:space="preserve">СТАНОМ НА 01.02. 2016 року </t>
    </r>
  </si>
  <si>
    <t>№ лісоруб-ного квитка</t>
  </si>
  <si>
    <t>Катего-рія лісів</t>
  </si>
  <si>
    <t>Госпо-дарська секція</t>
  </si>
  <si>
    <t>розрубка дороги - суцільний</t>
  </si>
  <si>
    <t>447837</t>
  </si>
  <si>
    <t>447838</t>
  </si>
  <si>
    <t>447839</t>
  </si>
  <si>
    <t>447840</t>
  </si>
  <si>
    <t>Осталовицька с/р</t>
  </si>
  <si>
    <t>447842</t>
  </si>
  <si>
    <t>Дусанівська с/р</t>
  </si>
  <si>
    <t>447843</t>
  </si>
  <si>
    <t>Дза</t>
  </si>
  <si>
    <t>Суходільське</t>
  </si>
  <si>
    <t>447844</t>
  </si>
  <si>
    <t>447845</t>
  </si>
  <si>
    <t>Клг</t>
  </si>
  <si>
    <t>Станомирівська с/р</t>
  </si>
  <si>
    <t>447846</t>
  </si>
  <si>
    <t>447847</t>
  </si>
  <si>
    <t>447848</t>
  </si>
  <si>
    <t>447852</t>
  </si>
  <si>
    <t>447853</t>
  </si>
  <si>
    <t>447854</t>
  </si>
  <si>
    <t>Борщівська</t>
  </si>
  <si>
    <t>447855</t>
  </si>
  <si>
    <t>447857</t>
  </si>
  <si>
    <t>447858</t>
  </si>
  <si>
    <t>Дч</t>
  </si>
  <si>
    <t>Подусівська с/р</t>
  </si>
  <si>
    <t>447859</t>
  </si>
  <si>
    <t>суцільна санітарна</t>
  </si>
  <si>
    <t>Боянецька с/р,Жовківський р-н</t>
  </si>
  <si>
    <t xml:space="preserve"> та рубок формування і оздоровлення лісів в ДП Жовківське ЛГ станом на 01.02. 2016 року </t>
  </si>
  <si>
    <t>Назва сільської ради</t>
  </si>
  <si>
    <t>463601</t>
  </si>
  <si>
    <t>суцільна-санітарна</t>
  </si>
  <si>
    <t>34</t>
  </si>
  <si>
    <t>38</t>
  </si>
  <si>
    <t>37</t>
  </si>
  <si>
    <t>36</t>
  </si>
  <si>
    <t>33</t>
  </si>
  <si>
    <t>8,1</t>
  </si>
  <si>
    <t>0,7</t>
  </si>
  <si>
    <t>106</t>
  </si>
  <si>
    <t>99</t>
  </si>
  <si>
    <t>93</t>
  </si>
  <si>
    <t>463602</t>
  </si>
  <si>
    <t>64</t>
  </si>
  <si>
    <t>0,9</t>
  </si>
  <si>
    <t>236</t>
  </si>
  <si>
    <t>209</t>
  </si>
  <si>
    <t>173</t>
  </si>
  <si>
    <t>В.Мостівська м/р,Сокальський р-н</t>
  </si>
  <si>
    <t>43</t>
  </si>
  <si>
    <t>79</t>
  </si>
  <si>
    <t>66</t>
  </si>
  <si>
    <t>Деревнянська с/р,Жовківський р-н</t>
  </si>
  <si>
    <t>463603</t>
  </si>
  <si>
    <t>26</t>
  </si>
  <si>
    <t>82</t>
  </si>
  <si>
    <t>17</t>
  </si>
  <si>
    <t>65</t>
  </si>
  <si>
    <t>Сілецька с/р,Сокальський р-н</t>
  </si>
  <si>
    <t>44</t>
  </si>
  <si>
    <t>13,1</t>
  </si>
  <si>
    <t>505</t>
  </si>
  <si>
    <t>387</t>
  </si>
  <si>
    <t>321</t>
  </si>
  <si>
    <t>24,2</t>
  </si>
  <si>
    <t>49</t>
  </si>
  <si>
    <t>12,4</t>
  </si>
  <si>
    <t>115</t>
  </si>
  <si>
    <t>97</t>
  </si>
  <si>
    <t>28</t>
  </si>
  <si>
    <t>69</t>
  </si>
  <si>
    <t>50</t>
  </si>
  <si>
    <t>31,1</t>
  </si>
  <si>
    <t>672</t>
  </si>
  <si>
    <t>523</t>
  </si>
  <si>
    <t>120</t>
  </si>
  <si>
    <t>403</t>
  </si>
  <si>
    <t>463606</t>
  </si>
  <si>
    <t>12.01.16</t>
  </si>
  <si>
    <t>прорідження</t>
  </si>
  <si>
    <t>2,0</t>
  </si>
  <si>
    <t>42</t>
  </si>
  <si>
    <t>0</t>
  </si>
  <si>
    <t>3,0</t>
  </si>
  <si>
    <t>61</t>
  </si>
  <si>
    <t>29</t>
  </si>
  <si>
    <t>1,6</t>
  </si>
  <si>
    <t>Реклинецька с/р,Сокальський р-н</t>
  </si>
  <si>
    <t>46</t>
  </si>
  <si>
    <t>Ст.Добротвірська с/р,Камянко-Бузький р-н</t>
  </si>
  <si>
    <t>39</t>
  </si>
  <si>
    <t>3,7</t>
  </si>
  <si>
    <t>52</t>
  </si>
  <si>
    <t>62</t>
  </si>
  <si>
    <t>48</t>
  </si>
  <si>
    <t>45</t>
  </si>
  <si>
    <t>Купичвільська с/р,Жовківський р-н</t>
  </si>
  <si>
    <t>463607</t>
  </si>
  <si>
    <t>2,4</t>
  </si>
  <si>
    <t>Туринківська с/р,Жовківський р-н</t>
  </si>
  <si>
    <t>40</t>
  </si>
  <si>
    <t>2,7</t>
  </si>
  <si>
    <t>22</t>
  </si>
  <si>
    <t>Н.Скварявська с/р,Жовківський р-н</t>
  </si>
  <si>
    <t>463608</t>
  </si>
  <si>
    <t>осика</t>
  </si>
  <si>
    <t>1,5</t>
  </si>
  <si>
    <t>31</t>
  </si>
  <si>
    <t>463609</t>
  </si>
  <si>
    <t>2,5</t>
  </si>
  <si>
    <t>Ванівська с/р,Сокальський р-н</t>
  </si>
  <si>
    <t>463610</t>
  </si>
  <si>
    <t>60</t>
  </si>
  <si>
    <t>4,2</t>
  </si>
  <si>
    <t>463611</t>
  </si>
  <si>
    <t>81</t>
  </si>
  <si>
    <t>2,9</t>
  </si>
  <si>
    <t>35</t>
  </si>
  <si>
    <t>463612</t>
  </si>
  <si>
    <t>4,7</t>
  </si>
  <si>
    <t>84</t>
  </si>
  <si>
    <t>463613</t>
  </si>
  <si>
    <t>75</t>
  </si>
  <si>
    <t>5,5</t>
  </si>
  <si>
    <t>76</t>
  </si>
  <si>
    <t>Мокротинська с/р,Жовківський р-н</t>
  </si>
  <si>
    <t>463614</t>
  </si>
  <si>
    <t>19,1</t>
  </si>
  <si>
    <t>5,0</t>
  </si>
  <si>
    <t>111</t>
  </si>
  <si>
    <t>107</t>
  </si>
  <si>
    <t>Хлівчанська с/р,Сокальський р-н</t>
  </si>
  <si>
    <t>463615</t>
  </si>
  <si>
    <t>вибікова санітарна</t>
  </si>
  <si>
    <t>5,6</t>
  </si>
  <si>
    <t>91</t>
  </si>
  <si>
    <t>В.Висоцька с/р,Жовківський р-н</t>
  </si>
  <si>
    <t>3,5</t>
  </si>
  <si>
    <t>Бутинська с/р,Сокальський р-н</t>
  </si>
  <si>
    <t>5,4</t>
  </si>
  <si>
    <t>21,5</t>
  </si>
  <si>
    <t>171</t>
  </si>
  <si>
    <t>105</t>
  </si>
  <si>
    <t>73</t>
  </si>
  <si>
    <t>Двірцівська с/р,Сокальський р-н</t>
  </si>
  <si>
    <t>55</t>
  </si>
  <si>
    <t>Любельська с/р,Жовківський р-н</t>
  </si>
  <si>
    <t>53</t>
  </si>
  <si>
    <t>6,2</t>
  </si>
  <si>
    <t>30</t>
  </si>
  <si>
    <t>4,9</t>
  </si>
  <si>
    <t>463616</t>
  </si>
  <si>
    <t>13.01.16</t>
  </si>
  <si>
    <t>47</t>
  </si>
  <si>
    <t>54</t>
  </si>
  <si>
    <t>41</t>
  </si>
  <si>
    <t>7,3</t>
  </si>
  <si>
    <t>74</t>
  </si>
  <si>
    <t>1,0</t>
  </si>
  <si>
    <t>463617</t>
  </si>
  <si>
    <t>очистка від захаращення</t>
  </si>
  <si>
    <t>0,6</t>
  </si>
  <si>
    <t>463618</t>
  </si>
  <si>
    <t>лісовідновна суцільна</t>
  </si>
  <si>
    <t>221</t>
  </si>
  <si>
    <t>191</t>
  </si>
  <si>
    <t>145</t>
  </si>
  <si>
    <t>463619</t>
  </si>
  <si>
    <t>21.01.16</t>
  </si>
  <si>
    <t>95</t>
  </si>
  <si>
    <t>15</t>
  </si>
  <si>
    <t>83</t>
  </si>
  <si>
    <t>58</t>
  </si>
  <si>
    <t>Сопошинська с/р,Жовківський р-н</t>
  </si>
  <si>
    <t>11,5</t>
  </si>
  <si>
    <t>156</t>
  </si>
  <si>
    <t>123</t>
  </si>
  <si>
    <t>104</t>
  </si>
  <si>
    <t>Глинська с/р,Жовківський р-н</t>
  </si>
  <si>
    <t>3,4</t>
  </si>
  <si>
    <t>113</t>
  </si>
  <si>
    <t>463620</t>
  </si>
  <si>
    <t>27</t>
  </si>
  <si>
    <t>70</t>
  </si>
  <si>
    <t>246</t>
  </si>
  <si>
    <t>177</t>
  </si>
  <si>
    <t>151</t>
  </si>
  <si>
    <t>78</t>
  </si>
  <si>
    <t>119</t>
  </si>
  <si>
    <t>463621</t>
  </si>
  <si>
    <t>3,6</t>
  </si>
  <si>
    <t>9,6</t>
  </si>
  <si>
    <t>80</t>
  </si>
  <si>
    <t>4,6</t>
  </si>
  <si>
    <t>Жовтанецька с/р,К.Бузький р-н</t>
  </si>
  <si>
    <t>12,0</t>
  </si>
  <si>
    <t>57</t>
  </si>
  <si>
    <t>2,8</t>
  </si>
  <si>
    <t>67</t>
  </si>
  <si>
    <t>167</t>
  </si>
  <si>
    <t>102</t>
  </si>
  <si>
    <t>В.Колоднівська с/р,К.Бузький р-н</t>
  </si>
  <si>
    <t>463622</t>
  </si>
  <si>
    <t>163</t>
  </si>
  <si>
    <t>130</t>
  </si>
  <si>
    <t>51</t>
  </si>
  <si>
    <t>463623</t>
  </si>
  <si>
    <t>27.01.16</t>
  </si>
  <si>
    <t>1,9</t>
  </si>
  <si>
    <t>463624</t>
  </si>
  <si>
    <t>6,5</t>
  </si>
  <si>
    <t>463625</t>
  </si>
  <si>
    <t>63</t>
  </si>
  <si>
    <t>68</t>
  </si>
  <si>
    <t>463626</t>
  </si>
  <si>
    <t>169</t>
  </si>
  <si>
    <t>71</t>
  </si>
  <si>
    <t xml:space="preserve">Інформація щодо видачі дозвільних документів (лісорубних квитків) на проведення рубок головного користування в ДП "Рава-Руське лісове господарство" станом на 01.02.2016 року </t>
  </si>
  <si>
    <t>ДП "Львівське ЛГ"</t>
  </si>
  <si>
    <t>Борщовицьке</t>
  </si>
  <si>
    <t>Сз</t>
  </si>
  <si>
    <t>Борщовицька</t>
  </si>
  <si>
    <t>Дз</t>
  </si>
  <si>
    <t>Чорнушовицька</t>
  </si>
  <si>
    <t>Винниківське</t>
  </si>
  <si>
    <t>Твл</t>
  </si>
  <si>
    <t>Винничківська</t>
  </si>
  <si>
    <t>ЛВР</t>
  </si>
  <si>
    <t>Львівська м/р</t>
  </si>
  <si>
    <t>рідкалісся</t>
  </si>
  <si>
    <t>ОВЗ</t>
  </si>
  <si>
    <t>Підберізцівська</t>
  </si>
  <si>
    <t>Завадівське</t>
  </si>
  <si>
    <t>Лозинська</t>
  </si>
  <si>
    <t>Зашківська</t>
  </si>
  <si>
    <t>Красівське</t>
  </si>
  <si>
    <t>Красівська</t>
  </si>
  <si>
    <t>Гонятичівська</t>
  </si>
  <si>
    <t>Раковецька</t>
  </si>
  <si>
    <t>Лапаївське</t>
  </si>
  <si>
    <t>Повітнянська</t>
  </si>
  <si>
    <t>Керницька</t>
  </si>
  <si>
    <t>Оброшинська</t>
  </si>
  <si>
    <t>Гз</t>
  </si>
  <si>
    <t>Мякл</t>
  </si>
  <si>
    <t>Годовицько-басівська</t>
  </si>
  <si>
    <t>Вороцівська</t>
  </si>
  <si>
    <t>рубка н-д</t>
  </si>
  <si>
    <t>розч. Дороги</t>
  </si>
  <si>
    <t>12,19,23,24</t>
  </si>
  <si>
    <t>9,13,14</t>
  </si>
  <si>
    <t>Липниківське</t>
  </si>
  <si>
    <t>Товщівське</t>
  </si>
  <si>
    <t xml:space="preserve"> Інформація щодо видачі дозвільних документів (лісорубних квитків) на  рубок формування  і оздоровлення лісів в ДП "Львівське лісове господарство" станом на 01.02. 2016 року </t>
  </si>
  <si>
    <t>Кате-горія 
лісів</t>
  </si>
  <si>
    <t>04.01.15р.</t>
  </si>
  <si>
    <t>14.1</t>
  </si>
  <si>
    <t>8.2</t>
  </si>
  <si>
    <t>ПІП</t>
  </si>
  <si>
    <t>5.1</t>
  </si>
  <si>
    <t>19.1</t>
  </si>
  <si>
    <t>20.1</t>
  </si>
  <si>
    <t>4.2</t>
  </si>
  <si>
    <t>Журавнівське</t>
  </si>
  <si>
    <t>Бережницька</t>
  </si>
  <si>
    <t>32.2</t>
  </si>
  <si>
    <t>Облазницька</t>
  </si>
  <si>
    <t>Задеревацьке</t>
  </si>
  <si>
    <t>18.01.16р.</t>
  </si>
  <si>
    <t>РП</t>
  </si>
  <si>
    <t>Дубове</t>
  </si>
  <si>
    <t>Воля-Задеревацька</t>
  </si>
  <si>
    <t>Ялицеве</t>
  </si>
  <si>
    <t>2.2</t>
  </si>
  <si>
    <t>20.01.16р.</t>
  </si>
  <si>
    <t>Підгірцівська</t>
  </si>
  <si>
    <t>28.01.16р.</t>
  </si>
  <si>
    <t>РЛД</t>
  </si>
  <si>
    <t>м/листяне</t>
  </si>
  <si>
    <t>соснове</t>
  </si>
  <si>
    <t>дубове</t>
  </si>
  <si>
    <t>Примітка:</t>
  </si>
  <si>
    <t>СР - суцільнолісосічна рубка</t>
  </si>
  <si>
    <t>ПРЖ - проріджування</t>
  </si>
  <si>
    <t>ПКП  - поступова рубка, кінцевий прийом</t>
  </si>
  <si>
    <t>ПРХ - прохідна рубка</t>
  </si>
  <si>
    <t>ПІП - поступова рубка, перший прийом</t>
  </si>
  <si>
    <t>РП - рубка переформування</t>
  </si>
  <si>
    <t>ОСВ - освітлення</t>
  </si>
  <si>
    <t>ВСР - вибіркова санітарна рубка</t>
  </si>
  <si>
    <t xml:space="preserve">ПРЧ - прочищення </t>
  </si>
  <si>
    <t>ССР - суцільна санітарна рубка</t>
  </si>
  <si>
    <t>РЛД - розруька лісових доріг</t>
  </si>
  <si>
    <t>Вишнівчицька</t>
  </si>
  <si>
    <t>розчистка квартальних</t>
  </si>
  <si>
    <t>Колтівська</t>
  </si>
  <si>
    <t>клен</t>
  </si>
  <si>
    <t>Сасівська</t>
  </si>
  <si>
    <t>Батьківська</t>
  </si>
  <si>
    <t>вибсанрубка</t>
  </si>
  <si>
    <t>Почапівська</t>
  </si>
  <si>
    <t>Підлипецька</t>
  </si>
  <si>
    <t>липа</t>
  </si>
  <si>
    <t>ДП"Львівський ЛСНЦ"</t>
  </si>
  <si>
    <t>1.</t>
  </si>
  <si>
    <t>Лісовідновна, вибіркова</t>
  </si>
  <si>
    <t>Шевченківський р-н</t>
  </si>
  <si>
    <t xml:space="preserve"> Інформація щодо видачі дозвільних документів (лісорубних квитків) на  рубок формування  і оздоровлення лісів в ДП "Львівський ЛСНЦ" станом
 на 01.02. 2016 року </t>
  </si>
  <si>
    <t>Верхньовисоцьке</t>
  </si>
  <si>
    <t>02 ЛКБ №396954</t>
  </si>
  <si>
    <t>СРС</t>
  </si>
  <si>
    <t>Верхньовисоцька</t>
  </si>
  <si>
    <t>Комарницька</t>
  </si>
  <si>
    <t>02 ЛКБ №396955</t>
  </si>
  <si>
    <t>02 ЛКБ №396956</t>
  </si>
  <si>
    <t>02 ЛКБ №396957</t>
  </si>
  <si>
    <t>Розр.ліс.доріг</t>
  </si>
  <si>
    <t>02 ЛКБ №396958</t>
  </si>
  <si>
    <t>02 ЛКБ №396959</t>
  </si>
  <si>
    <t>02 ЛКБ №396960</t>
  </si>
  <si>
    <t>17.7</t>
  </si>
  <si>
    <t>02 ЛКБ №396961</t>
  </si>
  <si>
    <t>Сосн</t>
  </si>
  <si>
    <t>Нижньояблунська</t>
  </si>
  <si>
    <t>Сянківське</t>
  </si>
  <si>
    <t>02 ЛКБ №396962</t>
  </si>
  <si>
    <t>Бітлянська</t>
  </si>
  <si>
    <t>Верхненська</t>
  </si>
  <si>
    <t>02 ЛКБ №396963</t>
  </si>
  <si>
    <t>ВРС</t>
  </si>
  <si>
    <t>Шп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</si>
  <si>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"Боринське лісове господарство" станом на 01.02. 2016 року 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</si>
  <si>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(ДЛГП) "Золочівський лісгосп" станом на 01.02. 2016 року </t>
  </si>
  <si>
    <r>
  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 "</t>
    </r>
    <r>
      <rPr>
        <b/>
        <u val="single"/>
        <sz val="14"/>
        <color indexed="8"/>
        <rFont val="Times New Roman"/>
        <family val="1"/>
      </rPr>
      <t>Стрийський лісгосп</t>
    </r>
    <r>
      <rPr>
        <b/>
        <sz val="14"/>
        <color indexed="8"/>
        <rFont val="Times New Roman"/>
        <family val="1"/>
      </rPr>
      <t xml:space="preserve">" станом на </t>
    </r>
    <r>
      <rPr>
        <b/>
        <u val="single"/>
        <sz val="14"/>
        <color indexed="8"/>
        <rFont val="Times New Roman"/>
        <family val="1"/>
      </rPr>
      <t>01.02. 2016 року</t>
    </r>
    <r>
      <rPr>
        <b/>
        <sz val="14"/>
        <color indexed="8"/>
        <rFont val="Times New Roman"/>
        <family val="1"/>
      </rPr>
      <t xml:space="preserve"> </t>
    </r>
  </si>
  <si>
    <t xml:space="preserve">Інформація щодо видачі дозвільних документів (лісорубних квитків) на проведення рубок поліпшення якісного складу лісів в НПП "Сколівські Бескиди"                          станом на 01.02.2016 року </t>
  </si>
  <si>
    <t>Вид спосіб рубки</t>
  </si>
  <si>
    <t>Господар-ська секція</t>
  </si>
  <si>
    <t>с-м.рада</t>
  </si>
  <si>
    <t>НПП "Сколівські Бескиди"</t>
  </si>
  <si>
    <t>Підгородцівське</t>
  </si>
  <si>
    <t>№1 (397916)</t>
  </si>
  <si>
    <t>27,01,16</t>
  </si>
  <si>
    <t>ПЗФ</t>
  </si>
  <si>
    <t>Шпилькове</t>
  </si>
  <si>
    <t>Сколівське</t>
  </si>
  <si>
    <t>№2 (397917)</t>
  </si>
  <si>
    <t>Сколівська</t>
  </si>
  <si>
    <t>Бутивлянське</t>
  </si>
  <si>
    <t>№3 (397918)</t>
  </si>
  <si>
    <t>№4 (397919)</t>
  </si>
  <si>
    <t>Ялинове</t>
  </si>
  <si>
    <t>Кам"янецька</t>
  </si>
  <si>
    <t xml:space="preserve">Крушельницьке </t>
  </si>
  <si>
    <t>№5 (397920)</t>
  </si>
  <si>
    <t>Підгородецька</t>
  </si>
  <si>
    <t>№6 (397921)</t>
  </si>
  <si>
    <t>Ланшафтна рубка</t>
  </si>
  <si>
    <t>Завадківське</t>
  </si>
  <si>
    <t>№7 (397922)</t>
  </si>
  <si>
    <t>Завадківська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</si>
  <si>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"Дрогобицкий лісгосп" станом на 01.02. 2016 року </t>
  </si>
  <si>
    <t>Бориславське</t>
  </si>
  <si>
    <t>Гаївське</t>
  </si>
  <si>
    <t>Михайлевицька</t>
  </si>
  <si>
    <t>Трускавецьке</t>
  </si>
  <si>
    <t>Станельська</t>
  </si>
  <si>
    <t>Модричівська</t>
  </si>
  <si>
    <t>Омолодж.підросту</t>
  </si>
  <si>
    <t>Нагуєвицьке</t>
  </si>
  <si>
    <t>Прохідна рубка</t>
  </si>
  <si>
    <t>Ясенице-Сілянська</t>
  </si>
  <si>
    <t>Розрубка трел. волока</t>
  </si>
  <si>
    <t xml:space="preserve">ДП "Дрогобицьке ЛГ" </t>
  </si>
  <si>
    <t>Пирятинське</t>
  </si>
  <si>
    <t>11.01.2016 року</t>
  </si>
  <si>
    <t>Гійченська сільська рада</t>
  </si>
  <si>
    <t>Яворівське</t>
  </si>
  <si>
    <t>Мяколистяне</t>
  </si>
  <si>
    <t>Рогізненська сільська рада</t>
  </si>
  <si>
    <t>Твердолистяне</t>
  </si>
  <si>
    <t>Родатицьке</t>
  </si>
  <si>
    <t>Родатицька сільська рада</t>
  </si>
  <si>
    <t>20.01.2016 року</t>
  </si>
  <si>
    <t>Очищення від захаращення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</si>
</sst>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dd/mm/yy"/>
    <numFmt numFmtId="174" formatCode="[$-419]General"/>
    <numFmt numFmtId="175" formatCode="dd\.mm\.yyyy;@"/>
    <numFmt numFmtId="176" formatCode="#,##0.0"/>
    <numFmt numFmtId="177" formatCode="mmm/yyyy"/>
  </numFmts>
  <fonts count="52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3"/>
      <color indexed="8"/>
      <name val="Calibri"/>
      <family val="2"/>
    </font>
    <font>
      <b/>
      <sz val="10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4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2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0" fontId="25" fillId="0" borderId="10" xfId="55" applyFont="1" applyBorder="1">
      <alignment/>
      <protection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 applyProtection="1">
      <alignment horizontal="center" vertical="center"/>
      <protection locked="0"/>
    </xf>
    <xf numFmtId="172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1" fontId="26" fillId="22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28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28" fillId="7" borderId="12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7" borderId="0" xfId="0" applyFill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16" fontId="32" fillId="0" borderId="10" xfId="0" applyNumberFormat="1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4" fillId="7" borderId="0" xfId="0" applyFont="1" applyFill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1" fontId="34" fillId="7" borderId="12" xfId="0" applyNumberFormat="1" applyFont="1" applyFill="1" applyBorder="1" applyAlignment="1">
      <alignment horizontal="center" vertical="center"/>
    </xf>
    <xf numFmtId="0" fontId="36" fillId="7" borderId="0" xfId="0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172" fontId="38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173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right"/>
    </xf>
    <xf numFmtId="172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5" xfId="0" applyBorder="1" applyAlignment="1">
      <alignment horizontal="center"/>
    </xf>
    <xf numFmtId="1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22" borderId="27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29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32" xfId="0" applyFill="1" applyBorder="1" applyAlignment="1">
      <alignment horizontal="center"/>
    </xf>
    <xf numFmtId="0" fontId="7" fillId="26" borderId="33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44" fillId="22" borderId="40" xfId="0" applyFont="1" applyFill="1" applyBorder="1" applyAlignment="1">
      <alignment horizontal="center" vertical="center" wrapText="1"/>
    </xf>
    <xf numFmtId="0" fontId="44" fillId="22" borderId="42" xfId="0" applyFont="1" applyFill="1" applyBorder="1" applyAlignment="1">
      <alignment horizontal="center" vertical="center" wrapText="1"/>
    </xf>
    <xf numFmtId="0" fontId="44" fillId="22" borderId="43" xfId="0" applyFont="1" applyFill="1" applyBorder="1" applyAlignment="1">
      <alignment horizontal="center" vertical="center" wrapText="1"/>
    </xf>
    <xf numFmtId="0" fontId="44" fillId="22" borderId="44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27" borderId="13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14" fontId="25" fillId="0" borderId="45" xfId="0" applyNumberFormat="1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32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/>
    </xf>
    <xf numFmtId="174" fontId="32" fillId="0" borderId="48" xfId="33" applyFont="1" applyBorder="1" applyAlignment="1">
      <alignment horizontal="left"/>
      <protection/>
    </xf>
    <xf numFmtId="0" fontId="32" fillId="0" borderId="35" xfId="0" applyFont="1" applyBorder="1" applyAlignment="1">
      <alignment horizontal="center"/>
    </xf>
    <xf numFmtId="174" fontId="32" fillId="0" borderId="48" xfId="33" applyFont="1" applyBorder="1" applyAlignment="1">
      <alignment horizontal="center"/>
      <protection/>
    </xf>
    <xf numFmtId="174" fontId="32" fillId="0" borderId="48" xfId="33" applyFont="1" applyBorder="1" applyAlignment="1">
      <alignment horizontal="left" vertical="center"/>
      <protection/>
    </xf>
    <xf numFmtId="174" fontId="32" fillId="0" borderId="13" xfId="33" applyFont="1" applyBorder="1" applyAlignment="1">
      <alignment horizontal="left"/>
      <protection/>
    </xf>
    <xf numFmtId="174" fontId="32" fillId="0" borderId="13" xfId="33" applyFont="1" applyBorder="1" applyAlignment="1">
      <alignment horizontal="center"/>
      <protection/>
    </xf>
    <xf numFmtId="174" fontId="32" fillId="0" borderId="13" xfId="33" applyFont="1" applyBorder="1" applyAlignment="1">
      <alignment horizontal="left" vertical="center"/>
      <protection/>
    </xf>
    <xf numFmtId="49" fontId="32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32" fillId="0" borderId="4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2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6" fontId="0" fillId="0" borderId="10" xfId="0" applyNumberFormat="1" applyFont="1" applyFill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14" fontId="0" fillId="0" borderId="50" xfId="0" applyNumberForma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53" xfId="0" applyBorder="1" applyAlignment="1">
      <alignment horizontal="center" vertical="center"/>
    </xf>
    <xf numFmtId="0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1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6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172" fontId="0" fillId="0" borderId="11" xfId="0" applyNumberFormat="1" applyFill="1" applyBorder="1" applyAlignment="1">
      <alignment horizontal="right"/>
    </xf>
    <xf numFmtId="0" fontId="0" fillId="7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47" fillId="24" borderId="10" xfId="0" applyFont="1" applyFill="1" applyBorder="1" applyAlignment="1">
      <alignment horizontal="right" vertical="center" wrapText="1"/>
    </xf>
    <xf numFmtId="0" fontId="47" fillId="24" borderId="54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 horizontal="right"/>
    </xf>
    <xf numFmtId="172" fontId="0" fillId="0" borderId="14" xfId="0" applyNumberFormat="1" applyBorder="1" applyAlignment="1">
      <alignment/>
    </xf>
    <xf numFmtId="0" fontId="2" fillId="24" borderId="14" xfId="0" applyFont="1" applyFill="1" applyBorder="1" applyAlignment="1">
      <alignment horizontal="right" vertical="center" wrapText="1"/>
    </xf>
    <xf numFmtId="0" fontId="47" fillId="24" borderId="14" xfId="0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left" vertical="center" wrapText="1"/>
    </xf>
    <xf numFmtId="0" fontId="0" fillId="28" borderId="0" xfId="0" applyFill="1" applyAlignment="1">
      <alignment/>
    </xf>
    <xf numFmtId="0" fontId="0" fillId="7" borderId="14" xfId="0" applyFill="1" applyBorder="1" applyAlignment="1">
      <alignment horizontal="center"/>
    </xf>
    <xf numFmtId="0" fontId="0" fillId="7" borderId="5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" fontId="2" fillId="27" borderId="13" xfId="0" applyNumberFormat="1" applyFont="1" applyFill="1" applyBorder="1" applyAlignment="1">
      <alignment horizontal="center" vertical="center" wrapText="1"/>
    </xf>
    <xf numFmtId="1" fontId="0" fillId="27" borderId="13" xfId="0" applyNumberFormat="1" applyFon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/>
    </xf>
    <xf numFmtId="173" fontId="0" fillId="0" borderId="15" xfId="0" applyNumberFormat="1" applyFill="1" applyBorder="1" applyAlignment="1">
      <alignment horizontal="right"/>
    </xf>
    <xf numFmtId="172" fontId="0" fillId="0" borderId="15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 horizontal="right"/>
    </xf>
    <xf numFmtId="0" fontId="0" fillId="0" borderId="55" xfId="0" applyBorder="1" applyAlignment="1">
      <alignment/>
    </xf>
    <xf numFmtId="172" fontId="0" fillId="0" borderId="55" xfId="0" applyNumberFormat="1" applyBorder="1" applyAlignment="1">
      <alignment/>
    </xf>
    <xf numFmtId="1" fontId="0" fillId="0" borderId="55" xfId="0" applyNumberFormat="1" applyBorder="1" applyAlignment="1">
      <alignment/>
    </xf>
    <xf numFmtId="0" fontId="2" fillId="7" borderId="13" xfId="0" applyFont="1" applyFill="1" applyBorder="1" applyAlignment="1">
      <alignment horizontal="center" vertical="center" wrapText="1"/>
    </xf>
    <xf numFmtId="172" fontId="2" fillId="7" borderId="13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 horizontal="left"/>
    </xf>
    <xf numFmtId="14" fontId="3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 vertical="center"/>
    </xf>
    <xf numFmtId="174" fontId="32" fillId="0" borderId="13" xfId="33" applyFont="1" applyFill="1" applyBorder="1" applyAlignment="1" applyProtection="1">
      <alignment horizontal="left"/>
      <protection/>
    </xf>
    <xf numFmtId="0" fontId="48" fillId="0" borderId="13" xfId="0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48" fillId="0" borderId="56" xfId="0" applyNumberFormat="1" applyFont="1" applyBorder="1" applyAlignment="1">
      <alignment horizontal="center"/>
    </xf>
    <xf numFmtId="0" fontId="48" fillId="0" borderId="57" xfId="0" applyFont="1" applyBorder="1" applyAlignment="1">
      <alignment horizontal="center"/>
    </xf>
    <xf numFmtId="0" fontId="8" fillId="0" borderId="10" xfId="0" applyFont="1" applyBorder="1" applyAlignment="1">
      <alignment/>
    </xf>
    <xf numFmtId="175" fontId="27" fillId="0" borderId="10" xfId="0" applyNumberFormat="1" applyFont="1" applyBorder="1" applyAlignment="1">
      <alignment horizontal="center" vertical="center"/>
    </xf>
    <xf numFmtId="172" fontId="27" fillId="24" borderId="10" xfId="0" applyNumberFormat="1" applyFont="1" applyFill="1" applyBorder="1" applyAlignment="1" applyProtection="1">
      <alignment horizontal="center" vertical="center"/>
      <protection locked="0"/>
    </xf>
    <xf numFmtId="3" fontId="27" fillId="24" borderId="10" xfId="0" applyNumberFormat="1" applyFont="1" applyFill="1" applyBorder="1" applyAlignment="1">
      <alignment horizontal="center" vertical="center"/>
    </xf>
    <xf numFmtId="172" fontId="27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175" fontId="27" fillId="24" borderId="10" xfId="0" applyNumberFormat="1" applyFont="1" applyFill="1" applyBorder="1" applyAlignment="1">
      <alignment horizontal="center" vertical="center"/>
    </xf>
    <xf numFmtId="3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10" xfId="0" applyNumberFormat="1" applyFont="1" applyFill="1" applyBorder="1" applyAlignment="1" applyProtection="1">
      <alignment horizontal="center" vertical="center"/>
      <protection locked="0"/>
    </xf>
    <xf numFmtId="176" fontId="27" fillId="24" borderId="10" xfId="0" applyNumberFormat="1" applyFont="1" applyFill="1" applyBorder="1" applyAlignment="1" applyProtection="1">
      <alignment horizontal="center" vertical="center"/>
      <protection locked="0"/>
    </xf>
    <xf numFmtId="3" fontId="27" fillId="24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 wrapText="1"/>
    </xf>
    <xf numFmtId="1" fontId="26" fillId="7" borderId="10" xfId="0" applyNumberFormat="1" applyFont="1" applyFill="1" applyBorder="1" applyAlignment="1">
      <alignment horizontal="center" vertical="center" wrapText="1"/>
    </xf>
    <xf numFmtId="0" fontId="26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/>
    </xf>
    <xf numFmtId="1" fontId="38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55" applyFont="1" applyBorder="1">
      <alignment/>
      <protection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6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7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horizontal="center" vertical="center" textRotation="90" wrapText="1"/>
    </xf>
    <xf numFmtId="0" fontId="6" fillId="28" borderId="0" xfId="0" applyFont="1" applyFill="1" applyAlignment="1">
      <alignment horizontal="center" vertical="center" wrapText="1"/>
    </xf>
    <xf numFmtId="0" fontId="27" fillId="22" borderId="1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34" fillId="7" borderId="0" xfId="0" applyFont="1" applyFill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1" fontId="26" fillId="22" borderId="11" xfId="0" applyNumberFormat="1" applyFont="1" applyFill="1" applyBorder="1" applyAlignment="1">
      <alignment horizontal="center" vertical="center" wrapText="1"/>
    </xf>
    <xf numFmtId="1" fontId="26" fillId="22" borderId="14" xfId="0" applyNumberFormat="1" applyFont="1" applyFill="1" applyBorder="1" applyAlignment="1">
      <alignment horizontal="center" vertical="center" wrapText="1"/>
    </xf>
    <xf numFmtId="0" fontId="26" fillId="22" borderId="11" xfId="0" applyFont="1" applyFill="1" applyBorder="1" applyAlignment="1">
      <alignment horizontal="center" vertical="center" textRotation="90" wrapText="1"/>
    </xf>
    <xf numFmtId="0" fontId="26" fillId="22" borderId="14" xfId="0" applyFont="1" applyFill="1" applyBorder="1" applyAlignment="1">
      <alignment horizontal="center" vertical="center" textRotation="90" wrapText="1"/>
    </xf>
    <xf numFmtId="0" fontId="27" fillId="22" borderId="11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5" fillId="0" borderId="15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51" fillId="0" borderId="40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/>
    </xf>
    <xf numFmtId="0" fontId="51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60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14" fontId="25" fillId="0" borderId="64" xfId="0" applyNumberFormat="1" applyFont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1" fontId="25" fillId="0" borderId="64" xfId="0" applyNumberFormat="1" applyFont="1" applyBorder="1" applyAlignment="1">
      <alignment horizontal="center" vertical="center" wrapText="1"/>
    </xf>
    <xf numFmtId="1" fontId="25" fillId="0" borderId="65" xfId="0" applyNumberFormat="1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67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4" fontId="25" fillId="0" borderId="40" xfId="0" applyNumberFormat="1" applyFont="1" applyBorder="1" applyAlignment="1">
      <alignment horizontal="center" vertical="center" wrapText="1"/>
    </xf>
    <xf numFmtId="1" fontId="25" fillId="0" borderId="40" xfId="0" applyNumberFormat="1" applyFont="1" applyBorder="1" applyAlignment="1">
      <alignment horizontal="center" vertical="center" wrapText="1"/>
    </xf>
    <xf numFmtId="1" fontId="25" fillId="0" borderId="68" xfId="0" applyNumberFormat="1" applyFont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  <xf numFmtId="175" fontId="26" fillId="7" borderId="10" xfId="0" applyNumberFormat="1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1" fontId="26" fillId="7" borderId="10" xfId="0" applyNumberFormat="1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22" borderId="71" xfId="0" applyFont="1" applyFill="1" applyBorder="1" applyAlignment="1">
      <alignment horizontal="center" vertical="center" wrapText="1"/>
    </xf>
    <xf numFmtId="0" fontId="0" fillId="22" borderId="35" xfId="0" applyFont="1" applyFill="1" applyBorder="1" applyAlignment="1">
      <alignment horizontal="center" vertical="center"/>
    </xf>
    <xf numFmtId="0" fontId="2" fillId="22" borderId="71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32" fillId="22" borderId="71" xfId="0" applyFont="1" applyFill="1" applyBorder="1" applyAlignment="1">
      <alignment horizontal="center" vertical="center" wrapText="1"/>
    </xf>
    <xf numFmtId="0" fontId="32" fillId="22" borderId="35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textRotation="90" wrapText="1"/>
    </xf>
    <xf numFmtId="0" fontId="44" fillId="3" borderId="69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6" fillId="7" borderId="72" xfId="0" applyFont="1" applyFill="1" applyBorder="1" applyAlignment="1">
      <alignment horizontal="center" vertical="center" wrapText="1"/>
    </xf>
    <xf numFmtId="0" fontId="6" fillId="7" borderId="73" xfId="0" applyFont="1" applyFill="1" applyBorder="1" applyAlignment="1">
      <alignment horizontal="center" vertical="center" wrapText="1"/>
    </xf>
    <xf numFmtId="0" fontId="6" fillId="7" borderId="74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/>
    </xf>
    <xf numFmtId="0" fontId="32" fillId="22" borderId="35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 wrapText="1"/>
    </xf>
    <xf numFmtId="0" fontId="7" fillId="26" borderId="75" xfId="0" applyFont="1" applyFill="1" applyBorder="1" applyAlignment="1">
      <alignment horizontal="center" vertical="center" wrapText="1"/>
    </xf>
    <xf numFmtId="0" fontId="7" fillId="26" borderId="53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justify"/>
    </xf>
    <xf numFmtId="0" fontId="0" fillId="7" borderId="14" xfId="0" applyFill="1" applyBorder="1" applyAlignment="1">
      <alignment horizontal="justify"/>
    </xf>
    <xf numFmtId="0" fontId="2" fillId="7" borderId="10" xfId="0" applyFont="1" applyFill="1" applyBorder="1" applyAlignment="1">
      <alignment horizontal="center" vertical="center" wrapText="1"/>
    </xf>
    <xf numFmtId="0" fontId="2" fillId="7" borderId="76" xfId="0" applyFont="1" applyFill="1" applyBorder="1" applyAlignment="1">
      <alignment horizontal="center" vertical="center" wrapText="1"/>
    </xf>
    <xf numFmtId="0" fontId="2" fillId="7" borderId="77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textRotation="90" wrapText="1"/>
    </xf>
    <xf numFmtId="0" fontId="7" fillId="26" borderId="33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8" fillId="0" borderId="69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0" fillId="7" borderId="14" xfId="0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2" fillId="10" borderId="69" xfId="0" applyFont="1" applyFill="1" applyBorder="1" applyAlignment="1">
      <alignment horizontal="center" vertical="center" wrapText="1"/>
    </xf>
    <xf numFmtId="0" fontId="2" fillId="10" borderId="5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wrapText="1"/>
    </xf>
    <xf numFmtId="0" fontId="0" fillId="10" borderId="14" xfId="0" applyFill="1" applyBorder="1" applyAlignment="1">
      <alignment horizontal="center"/>
    </xf>
    <xf numFmtId="0" fontId="7" fillId="3" borderId="78" xfId="0" applyFont="1" applyFill="1" applyBorder="1" applyAlignment="1">
      <alignment horizontal="center"/>
    </xf>
    <xf numFmtId="0" fontId="28" fillId="7" borderId="0" xfId="0" applyFont="1" applyFill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44" fillId="0" borderId="64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textRotation="90" wrapText="1"/>
    </xf>
    <xf numFmtId="0" fontId="51" fillId="0" borderId="40" xfId="0" applyFont="1" applyBorder="1" applyAlignment="1">
      <alignment horizontal="center" vertical="center" textRotation="90" wrapText="1"/>
    </xf>
    <xf numFmtId="0" fontId="51" fillId="0" borderId="64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44" fillId="22" borderId="63" xfId="0" applyFont="1" applyFill="1" applyBorder="1" applyAlignment="1">
      <alignment horizontal="center" vertical="center" wrapText="1"/>
    </xf>
    <xf numFmtId="0" fontId="44" fillId="22" borderId="39" xfId="0" applyFont="1" applyFill="1" applyBorder="1" applyAlignment="1">
      <alignment horizontal="center" vertical="center" wrapText="1"/>
    </xf>
    <xf numFmtId="0" fontId="44" fillId="22" borderId="64" xfId="0" applyFont="1" applyFill="1" applyBorder="1" applyAlignment="1">
      <alignment horizontal="center" vertical="center" wrapText="1"/>
    </xf>
    <xf numFmtId="0" fontId="44" fillId="22" borderId="40" xfId="0" applyFont="1" applyFill="1" applyBorder="1" applyAlignment="1">
      <alignment horizontal="center" vertical="center" wrapText="1"/>
    </xf>
    <xf numFmtId="0" fontId="44" fillId="22" borderId="66" xfId="0" applyFont="1" applyFill="1" applyBorder="1" applyAlignment="1">
      <alignment horizontal="center" vertical="center" wrapText="1"/>
    </xf>
    <xf numFmtId="0" fontId="44" fillId="22" borderId="41" xfId="0" applyFont="1" applyFill="1" applyBorder="1" applyAlignment="1">
      <alignment horizontal="center" vertical="center" wrapText="1"/>
    </xf>
    <xf numFmtId="0" fontId="41" fillId="3" borderId="79" xfId="0" applyFont="1" applyFill="1" applyBorder="1" applyAlignment="1">
      <alignment horizontal="center"/>
    </xf>
    <xf numFmtId="0" fontId="41" fillId="3" borderId="12" xfId="0" applyFont="1" applyFill="1" applyBorder="1" applyAlignment="1">
      <alignment horizontal="center"/>
    </xf>
    <xf numFmtId="0" fontId="41" fillId="3" borderId="80" xfId="0" applyFont="1" applyFill="1" applyBorder="1" applyAlignment="1">
      <alignment horizontal="center"/>
    </xf>
    <xf numFmtId="0" fontId="41" fillId="3" borderId="69" xfId="0" applyFont="1" applyFill="1" applyBorder="1" applyAlignment="1">
      <alignment horizontal="center" vertical="center" wrapText="1"/>
    </xf>
    <xf numFmtId="0" fontId="41" fillId="3" borderId="24" xfId="0" applyFont="1" applyFill="1" applyBorder="1" applyAlignment="1">
      <alignment horizontal="center" vertical="center" wrapText="1"/>
    </xf>
    <xf numFmtId="0" fontId="41" fillId="3" borderId="58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4" xfId="0" applyFill="1" applyBorder="1" applyAlignment="1">
      <alignment/>
    </xf>
    <xf numFmtId="0" fontId="0" fillId="7" borderId="69" xfId="0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 wrapText="1"/>
    </xf>
    <xf numFmtId="0" fontId="39" fillId="28" borderId="0" xfId="0" applyFont="1" applyFill="1" applyAlignment="1">
      <alignment horizontal="center" vertical="center" wrapText="1"/>
    </xf>
    <xf numFmtId="0" fontId="39" fillId="28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25" fillId="27" borderId="13" xfId="0" applyNumberFormat="1" applyFont="1" applyFill="1" applyBorder="1" applyAlignment="1">
      <alignment horizontal="center" vertical="center"/>
    </xf>
    <xf numFmtId="172" fontId="2" fillId="27" borderId="13" xfId="0" applyNumberFormat="1" applyFont="1" applyFill="1" applyBorder="1" applyAlignment="1">
      <alignment horizontal="center" vertical="center" textRotation="90" wrapText="1"/>
    </xf>
    <xf numFmtId="1" fontId="2" fillId="27" borderId="13" xfId="0" applyNumberFormat="1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textRotation="90" wrapText="1"/>
    </xf>
    <xf numFmtId="0" fontId="41" fillId="3" borderId="69" xfId="0" applyFont="1" applyFill="1" applyBorder="1" applyAlignment="1">
      <alignment horizontal="center"/>
    </xf>
    <xf numFmtId="0" fontId="41" fillId="3" borderId="24" xfId="0" applyFont="1" applyFill="1" applyBorder="1" applyAlignment="1">
      <alignment/>
    </xf>
    <xf numFmtId="0" fontId="41" fillId="3" borderId="58" xfId="0" applyFont="1" applyFill="1" applyBorder="1" applyAlignment="1">
      <alignment/>
    </xf>
    <xf numFmtId="0" fontId="7" fillId="26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42" fillId="3" borderId="69" xfId="0" applyFont="1" applyFill="1" applyBorder="1" applyAlignment="1">
      <alignment horizontal="center" vertical="center" wrapText="1"/>
    </xf>
    <xf numFmtId="0" fontId="42" fillId="3" borderId="24" xfId="0" applyFont="1" applyFill="1" applyBorder="1" applyAlignment="1">
      <alignment horizontal="center" vertical="center" wrapText="1"/>
    </xf>
    <xf numFmtId="0" fontId="42" fillId="3" borderId="58" xfId="0" applyFont="1" applyFill="1" applyBorder="1" applyAlignment="1">
      <alignment horizontal="center" vertical="center" wrapText="1"/>
    </xf>
    <xf numFmtId="0" fontId="0" fillId="7" borderId="69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28" borderId="10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42" fillId="3" borderId="69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/>
    </xf>
    <xf numFmtId="0" fontId="42" fillId="3" borderId="58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/>
    </xf>
    <xf numFmtId="0" fontId="43" fillId="7" borderId="0" xfId="0" applyFont="1" applyFill="1" applyAlignment="1">
      <alignment horizontal="center" vertical="center" wrapText="1"/>
    </xf>
    <xf numFmtId="0" fontId="43" fillId="7" borderId="31" xfId="0" applyFont="1" applyFill="1" applyBorder="1" applyAlignment="1">
      <alignment horizontal="center"/>
    </xf>
    <xf numFmtId="0" fontId="0" fillId="22" borderId="27" xfId="0" applyFill="1" applyBorder="1" applyAlignment="1">
      <alignment horizontal="center" vertical="center"/>
    </xf>
    <xf numFmtId="0" fontId="0" fillId="22" borderId="29" xfId="0" applyFill="1" applyBorder="1" applyAlignment="1">
      <alignment horizontal="center" vertical="center"/>
    </xf>
    <xf numFmtId="0" fontId="0" fillId="22" borderId="81" xfId="0" applyFill="1" applyBorder="1" applyAlignment="1">
      <alignment horizontal="center"/>
    </xf>
    <xf numFmtId="0" fontId="0" fillId="22" borderId="82" xfId="0" applyFill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3" borderId="83" xfId="0" applyFont="1" applyFill="1" applyBorder="1" applyAlignment="1">
      <alignment horizontal="center" vertical="center"/>
    </xf>
    <xf numFmtId="0" fontId="41" fillId="3" borderId="26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90"/>
    </xf>
    <xf numFmtId="0" fontId="0" fillId="0" borderId="86" xfId="0" applyBorder="1" applyAlignment="1">
      <alignment horizontal="center" vertical="center" textRotation="90"/>
    </xf>
    <xf numFmtId="0" fontId="46" fillId="3" borderId="86" xfId="0" applyFont="1" applyFill="1" applyBorder="1" applyAlignment="1">
      <alignment horizontal="center" vertical="center"/>
    </xf>
    <xf numFmtId="0" fontId="46" fillId="3" borderId="31" xfId="0" applyFont="1" applyFill="1" applyBorder="1" applyAlignment="1">
      <alignment horizontal="center" vertical="center"/>
    </xf>
    <xf numFmtId="0" fontId="46" fillId="3" borderId="8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22" borderId="27" xfId="0" applyFill="1" applyBorder="1" applyAlignment="1">
      <alignment horizontal="center" vertical="center" wrapText="1"/>
    </xf>
    <xf numFmtId="0" fontId="0" fillId="22" borderId="29" xfId="0" applyFill="1" applyBorder="1" applyAlignment="1">
      <alignment horizontal="center" vertical="center" wrapText="1"/>
    </xf>
    <xf numFmtId="0" fontId="0" fillId="22" borderId="84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88" xfId="0" applyFill="1" applyBorder="1" applyAlignment="1">
      <alignment horizontal="center"/>
    </xf>
    <xf numFmtId="0" fontId="38" fillId="0" borderId="69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7" fillId="3" borderId="24" xfId="0" applyFont="1" applyFill="1" applyBorder="1" applyAlignment="1">
      <alignment horizontal="center"/>
    </xf>
    <xf numFmtId="0" fontId="0" fillId="7" borderId="71" xfId="0" applyFill="1" applyBorder="1" applyAlignment="1">
      <alignment horizontal="center" wrapText="1"/>
    </xf>
    <xf numFmtId="0" fontId="0" fillId="7" borderId="35" xfId="0" applyFill="1" applyBorder="1" applyAlignment="1">
      <alignment horizontal="center" wrapText="1"/>
    </xf>
    <xf numFmtId="0" fontId="0" fillId="7" borderId="67" xfId="0" applyFill="1" applyBorder="1" applyAlignment="1">
      <alignment horizontal="center"/>
    </xf>
    <xf numFmtId="0" fontId="0" fillId="7" borderId="89" xfId="0" applyFill="1" applyBorder="1" applyAlignment="1">
      <alignment horizontal="center"/>
    </xf>
    <xf numFmtId="0" fontId="0" fillId="7" borderId="90" xfId="0" applyFill="1" applyBorder="1" applyAlignment="1">
      <alignment horizontal="center"/>
    </xf>
    <xf numFmtId="0" fontId="0" fillId="7" borderId="71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50" fillId="28" borderId="91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Percent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69"/>
  <sheetViews>
    <sheetView tabSelected="1" workbookViewId="0" topLeftCell="A1">
      <selection activeCell="B28" sqref="B28:B29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4.57421875" style="0" customWidth="1"/>
    <col min="7" max="7" width="23.57421875" style="0" customWidth="1"/>
    <col min="8" max="8" width="13.140625" style="0" customWidth="1"/>
    <col min="16" max="16" width="15.140625" style="0" customWidth="1"/>
  </cols>
  <sheetData>
    <row r="1" spans="1:16" ht="15.75">
      <c r="A1" s="363" t="s">
        <v>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ht="15.75">
      <c r="A2" s="364" t="s">
        <v>791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ht="15.75">
      <c r="A3" s="55"/>
      <c r="B3" s="57"/>
      <c r="C3" s="57"/>
      <c r="D3" s="58"/>
      <c r="E3" s="57"/>
      <c r="F3" s="57"/>
      <c r="G3" s="57"/>
      <c r="H3" s="57"/>
      <c r="I3" s="57"/>
      <c r="J3" s="57"/>
      <c r="K3" s="57"/>
      <c r="L3" s="56"/>
      <c r="M3" s="55"/>
      <c r="N3" s="55"/>
      <c r="O3" s="55"/>
      <c r="P3" s="59"/>
    </row>
    <row r="4" spans="1:16" ht="12.75">
      <c r="A4" s="372" t="s">
        <v>0</v>
      </c>
      <c r="B4" s="372" t="s">
        <v>61</v>
      </c>
      <c r="C4" s="372" t="s">
        <v>2</v>
      </c>
      <c r="D4" s="365" t="s">
        <v>36</v>
      </c>
      <c r="E4" s="372" t="s">
        <v>13</v>
      </c>
      <c r="F4" s="367" t="s">
        <v>37</v>
      </c>
      <c r="G4" s="372" t="s">
        <v>38</v>
      </c>
      <c r="H4" s="369" t="s">
        <v>9</v>
      </c>
      <c r="I4" s="372" t="s">
        <v>3</v>
      </c>
      <c r="J4" s="372" t="s">
        <v>4</v>
      </c>
      <c r="K4" s="372" t="s">
        <v>5</v>
      </c>
      <c r="L4" s="375" t="s">
        <v>6</v>
      </c>
      <c r="M4" s="375"/>
      <c r="N4" s="375" t="s">
        <v>17</v>
      </c>
      <c r="O4" s="375"/>
      <c r="P4" s="370" t="s">
        <v>39</v>
      </c>
    </row>
    <row r="5" spans="1:16" ht="59.25" customHeight="1">
      <c r="A5" s="373"/>
      <c r="B5" s="373"/>
      <c r="C5" s="373"/>
      <c r="D5" s="366"/>
      <c r="E5" s="373"/>
      <c r="F5" s="368"/>
      <c r="G5" s="373"/>
      <c r="H5" s="359"/>
      <c r="I5" s="373"/>
      <c r="J5" s="373"/>
      <c r="K5" s="373"/>
      <c r="L5" s="26" t="s">
        <v>7</v>
      </c>
      <c r="M5" s="26" t="s">
        <v>8</v>
      </c>
      <c r="N5" s="26" t="s">
        <v>40</v>
      </c>
      <c r="O5" s="26" t="s">
        <v>19</v>
      </c>
      <c r="P5" s="371"/>
    </row>
    <row r="6" spans="1:16" ht="12.75">
      <c r="A6" s="26">
        <v>1</v>
      </c>
      <c r="B6" s="26">
        <v>2</v>
      </c>
      <c r="C6" s="26">
        <v>3</v>
      </c>
      <c r="D6" s="27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</row>
    <row r="7" spans="1:16" ht="30.75" customHeight="1">
      <c r="A7" s="417" t="s">
        <v>10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</row>
    <row r="8" spans="1:16" ht="12.75">
      <c r="A8" s="20">
        <v>1</v>
      </c>
      <c r="B8" s="20" t="s">
        <v>41</v>
      </c>
      <c r="C8" s="20" t="s">
        <v>42</v>
      </c>
      <c r="D8" s="21">
        <v>447827</v>
      </c>
      <c r="E8" s="22">
        <v>42361</v>
      </c>
      <c r="F8" s="20">
        <v>2</v>
      </c>
      <c r="G8" s="23" t="s">
        <v>43</v>
      </c>
      <c r="H8" s="20" t="s">
        <v>44</v>
      </c>
      <c r="I8" s="20">
        <v>18</v>
      </c>
      <c r="J8" s="20">
        <v>21.3</v>
      </c>
      <c r="K8" s="24">
        <v>2.5</v>
      </c>
      <c r="L8" s="25">
        <v>879</v>
      </c>
      <c r="M8" s="25">
        <f>158+483+92</f>
        <v>733</v>
      </c>
      <c r="N8" s="25">
        <v>158</v>
      </c>
      <c r="O8" s="25">
        <v>575</v>
      </c>
      <c r="P8" s="20" t="s">
        <v>45</v>
      </c>
    </row>
    <row r="9" spans="1:16" ht="12.75">
      <c r="A9" s="20">
        <v>2</v>
      </c>
      <c r="B9" s="20" t="s">
        <v>41</v>
      </c>
      <c r="C9" s="20" t="s">
        <v>42</v>
      </c>
      <c r="D9" s="21">
        <v>447827</v>
      </c>
      <c r="E9" s="22">
        <v>42361</v>
      </c>
      <c r="F9" s="20">
        <v>2</v>
      </c>
      <c r="G9" s="23" t="s">
        <v>43</v>
      </c>
      <c r="H9" s="20" t="s">
        <v>44</v>
      </c>
      <c r="I9" s="20">
        <v>20</v>
      </c>
      <c r="J9" s="20">
        <v>14.1</v>
      </c>
      <c r="K9" s="24">
        <v>4.2</v>
      </c>
      <c r="L9" s="25">
        <v>887</v>
      </c>
      <c r="M9" s="25">
        <f>173+486+89</f>
        <v>748</v>
      </c>
      <c r="N9" s="25">
        <v>173</v>
      </c>
      <c r="O9" s="25">
        <v>575</v>
      </c>
      <c r="P9" s="20" t="s">
        <v>45</v>
      </c>
    </row>
    <row r="10" spans="1:16" ht="12.75">
      <c r="A10" s="20">
        <v>3</v>
      </c>
      <c r="B10" s="20" t="s">
        <v>41</v>
      </c>
      <c r="C10" s="20" t="s">
        <v>46</v>
      </c>
      <c r="D10" s="21">
        <v>447828</v>
      </c>
      <c r="E10" s="22">
        <v>42361</v>
      </c>
      <c r="F10" s="20">
        <v>2</v>
      </c>
      <c r="G10" s="23" t="s">
        <v>43</v>
      </c>
      <c r="H10" s="20" t="s">
        <v>44</v>
      </c>
      <c r="I10" s="20">
        <v>19</v>
      </c>
      <c r="J10" s="20">
        <v>7.1</v>
      </c>
      <c r="K10" s="20">
        <v>3</v>
      </c>
      <c r="L10" s="20">
        <v>720</v>
      </c>
      <c r="M10" s="20">
        <f>L10-139</f>
        <v>581</v>
      </c>
      <c r="N10" s="20">
        <v>123</v>
      </c>
      <c r="O10" s="20">
        <v>458</v>
      </c>
      <c r="P10" s="20" t="s">
        <v>47</v>
      </c>
    </row>
    <row r="11" spans="1:16" ht="12.75">
      <c r="A11" s="20">
        <v>4</v>
      </c>
      <c r="B11" s="20" t="s">
        <v>41</v>
      </c>
      <c r="C11" s="20" t="s">
        <v>46</v>
      </c>
      <c r="D11" s="21">
        <v>447828</v>
      </c>
      <c r="E11" s="22">
        <v>42361</v>
      </c>
      <c r="F11" s="20">
        <v>2</v>
      </c>
      <c r="G11" s="23" t="s">
        <v>43</v>
      </c>
      <c r="H11" s="20" t="s">
        <v>44</v>
      </c>
      <c r="I11" s="20">
        <v>37</v>
      </c>
      <c r="J11" s="20">
        <v>20.1</v>
      </c>
      <c r="K11" s="20">
        <v>1.4</v>
      </c>
      <c r="L11" s="20">
        <v>404</v>
      </c>
      <c r="M11" s="20">
        <f>404-62</f>
        <v>342</v>
      </c>
      <c r="N11" s="20">
        <v>80</v>
      </c>
      <c r="O11" s="20">
        <v>262</v>
      </c>
      <c r="P11" s="20" t="s">
        <v>48</v>
      </c>
    </row>
    <row r="12" spans="1:16" ht="12.75">
      <c r="A12" s="20">
        <v>5</v>
      </c>
      <c r="B12" s="20" t="s">
        <v>41</v>
      </c>
      <c r="C12" s="20" t="s">
        <v>49</v>
      </c>
      <c r="D12" s="21">
        <v>447829</v>
      </c>
      <c r="E12" s="22">
        <v>42361</v>
      </c>
      <c r="F12" s="20">
        <v>2</v>
      </c>
      <c r="G12" s="23" t="s">
        <v>43</v>
      </c>
      <c r="H12" s="20" t="s">
        <v>44</v>
      </c>
      <c r="I12" s="20">
        <v>10</v>
      </c>
      <c r="J12" s="20">
        <v>11.1</v>
      </c>
      <c r="K12" s="20">
        <v>3</v>
      </c>
      <c r="L12" s="20">
        <v>966</v>
      </c>
      <c r="M12" s="20">
        <f>966-136</f>
        <v>830</v>
      </c>
      <c r="N12" s="20">
        <v>201</v>
      </c>
      <c r="O12" s="20">
        <v>629</v>
      </c>
      <c r="P12" s="20" t="s">
        <v>50</v>
      </c>
    </row>
    <row r="13" spans="1:16" ht="12.75">
      <c r="A13" s="20">
        <v>6</v>
      </c>
      <c r="B13" s="20" t="s">
        <v>41</v>
      </c>
      <c r="C13" s="20" t="s">
        <v>49</v>
      </c>
      <c r="D13" s="21">
        <v>447830</v>
      </c>
      <c r="E13" s="22">
        <v>42361</v>
      </c>
      <c r="F13" s="20">
        <v>2</v>
      </c>
      <c r="G13" s="23" t="s">
        <v>51</v>
      </c>
      <c r="H13" s="20" t="s">
        <v>44</v>
      </c>
      <c r="I13" s="20">
        <v>75</v>
      </c>
      <c r="J13" s="20">
        <v>7.2</v>
      </c>
      <c r="K13" s="20">
        <v>5</v>
      </c>
      <c r="L13" s="20">
        <v>816</v>
      </c>
      <c r="M13" s="20">
        <f>816-173</f>
        <v>643</v>
      </c>
      <c r="N13" s="20">
        <v>223</v>
      </c>
      <c r="O13" s="20">
        <v>420</v>
      </c>
      <c r="P13" s="20" t="s">
        <v>52</v>
      </c>
    </row>
    <row r="14" spans="1:16" ht="12.75">
      <c r="A14" s="20">
        <v>7</v>
      </c>
      <c r="B14" s="20" t="s">
        <v>41</v>
      </c>
      <c r="C14" s="20" t="s">
        <v>53</v>
      </c>
      <c r="D14" s="21">
        <v>447831</v>
      </c>
      <c r="E14" s="22">
        <v>42361</v>
      </c>
      <c r="F14" s="20">
        <v>4</v>
      </c>
      <c r="G14" s="23" t="s">
        <v>51</v>
      </c>
      <c r="H14" s="20" t="s">
        <v>44</v>
      </c>
      <c r="I14" s="20">
        <v>65</v>
      </c>
      <c r="J14" s="20">
        <v>8.2</v>
      </c>
      <c r="K14" s="20">
        <v>10</v>
      </c>
      <c r="L14" s="20">
        <v>657</v>
      </c>
      <c r="M14" s="20">
        <f>657-190</f>
        <v>467</v>
      </c>
      <c r="N14" s="20">
        <v>146</v>
      </c>
      <c r="O14" s="20">
        <v>321</v>
      </c>
      <c r="P14" s="20" t="s">
        <v>54</v>
      </c>
    </row>
    <row r="15" spans="1:16" ht="12.75">
      <c r="A15" s="20">
        <v>8</v>
      </c>
      <c r="B15" s="20" t="s">
        <v>41</v>
      </c>
      <c r="C15" s="20" t="s">
        <v>53</v>
      </c>
      <c r="D15" s="21">
        <v>447832</v>
      </c>
      <c r="E15" s="22">
        <v>42361</v>
      </c>
      <c r="F15" s="20">
        <v>4</v>
      </c>
      <c r="G15" s="23" t="s">
        <v>43</v>
      </c>
      <c r="H15" s="20" t="s">
        <v>44</v>
      </c>
      <c r="I15" s="20">
        <v>10</v>
      </c>
      <c r="J15" s="20">
        <v>15.1</v>
      </c>
      <c r="K15" s="20">
        <v>10</v>
      </c>
      <c r="L15" s="20">
        <v>2089</v>
      </c>
      <c r="M15" s="20">
        <f>2089-319</f>
        <v>1770</v>
      </c>
      <c r="N15" s="20">
        <v>567</v>
      </c>
      <c r="O15" s="20">
        <v>1203</v>
      </c>
      <c r="P15" s="20" t="s">
        <v>55</v>
      </c>
    </row>
    <row r="16" spans="1:16" ht="12.75">
      <c r="A16" s="20">
        <v>9</v>
      </c>
      <c r="B16" s="20" t="s">
        <v>41</v>
      </c>
      <c r="C16" s="20" t="s">
        <v>56</v>
      </c>
      <c r="D16" s="21">
        <v>447833</v>
      </c>
      <c r="E16" s="22">
        <v>42361</v>
      </c>
      <c r="F16" s="20">
        <v>2</v>
      </c>
      <c r="G16" s="23" t="s">
        <v>43</v>
      </c>
      <c r="H16" s="20" t="s">
        <v>44</v>
      </c>
      <c r="I16" s="20">
        <v>24</v>
      </c>
      <c r="J16" s="20">
        <v>12.2</v>
      </c>
      <c r="K16" s="20">
        <v>0.9</v>
      </c>
      <c r="L16" s="20">
        <v>458</v>
      </c>
      <c r="M16" s="20">
        <f>458-109</f>
        <v>349</v>
      </c>
      <c r="N16" s="20">
        <v>126</v>
      </c>
      <c r="O16" s="20">
        <v>223</v>
      </c>
      <c r="P16" s="20" t="s">
        <v>57</v>
      </c>
    </row>
    <row r="17" spans="1:16" ht="12.75">
      <c r="A17" s="20">
        <v>10</v>
      </c>
      <c r="B17" s="20" t="s">
        <v>41</v>
      </c>
      <c r="C17" s="20" t="s">
        <v>56</v>
      </c>
      <c r="D17" s="21">
        <v>447833</v>
      </c>
      <c r="E17" s="22">
        <v>42361</v>
      </c>
      <c r="F17" s="20">
        <v>2</v>
      </c>
      <c r="G17" s="23" t="s">
        <v>43</v>
      </c>
      <c r="H17" s="20" t="s">
        <v>44</v>
      </c>
      <c r="I17" s="20">
        <v>65</v>
      </c>
      <c r="J17" s="20">
        <v>14.1</v>
      </c>
      <c r="K17" s="20">
        <v>5</v>
      </c>
      <c r="L17" s="20">
        <v>1463</v>
      </c>
      <c r="M17" s="20">
        <f>1463-218</f>
        <v>1245</v>
      </c>
      <c r="N17" s="20">
        <v>311</v>
      </c>
      <c r="O17" s="20">
        <v>934</v>
      </c>
      <c r="P17" s="20" t="s">
        <v>58</v>
      </c>
    </row>
    <row r="18" spans="1:16" ht="12.75">
      <c r="A18" s="20">
        <v>11</v>
      </c>
      <c r="B18" s="20" t="s">
        <v>41</v>
      </c>
      <c r="C18" s="20" t="s">
        <v>59</v>
      </c>
      <c r="D18" s="21">
        <v>447834</v>
      </c>
      <c r="E18" s="22">
        <v>42361</v>
      </c>
      <c r="F18" s="20">
        <v>2</v>
      </c>
      <c r="G18" s="23" t="s">
        <v>51</v>
      </c>
      <c r="H18" s="20" t="s">
        <v>44</v>
      </c>
      <c r="I18" s="20">
        <v>19</v>
      </c>
      <c r="J18" s="20">
        <v>1.1</v>
      </c>
      <c r="K18" s="20">
        <v>5</v>
      </c>
      <c r="L18" s="20">
        <v>474</v>
      </c>
      <c r="M18" s="20">
        <f>474-100</f>
        <v>374</v>
      </c>
      <c r="N18" s="20">
        <v>79</v>
      </c>
      <c r="O18" s="20">
        <v>295</v>
      </c>
      <c r="P18" s="20" t="s">
        <v>60</v>
      </c>
    </row>
    <row r="19" spans="1:16" ht="12.75">
      <c r="A19" s="20">
        <v>12</v>
      </c>
      <c r="B19" s="20" t="s">
        <v>41</v>
      </c>
      <c r="C19" s="20" t="s">
        <v>59</v>
      </c>
      <c r="D19" s="21">
        <v>447835</v>
      </c>
      <c r="E19" s="22">
        <v>42361</v>
      </c>
      <c r="F19" s="20">
        <v>2</v>
      </c>
      <c r="G19" s="23" t="s">
        <v>43</v>
      </c>
      <c r="H19" s="20" t="s">
        <v>44</v>
      </c>
      <c r="I19" s="20">
        <v>34</v>
      </c>
      <c r="J19" s="20">
        <v>13.5</v>
      </c>
      <c r="K19" s="20">
        <v>1.7</v>
      </c>
      <c r="L19" s="20">
        <v>617</v>
      </c>
      <c r="M19" s="20">
        <f>617-87</f>
        <v>530</v>
      </c>
      <c r="N19" s="20">
        <v>93</v>
      </c>
      <c r="O19" s="20">
        <v>437</v>
      </c>
      <c r="P19" s="20" t="s">
        <v>60</v>
      </c>
    </row>
    <row r="20" spans="1:16" ht="12.75">
      <c r="A20" s="20">
        <v>13</v>
      </c>
      <c r="B20" s="20" t="s">
        <v>41</v>
      </c>
      <c r="C20" s="20" t="s">
        <v>53</v>
      </c>
      <c r="D20" s="21">
        <v>447849</v>
      </c>
      <c r="E20" s="22">
        <v>42381</v>
      </c>
      <c r="F20" s="20">
        <v>4</v>
      </c>
      <c r="G20" s="20" t="s">
        <v>253</v>
      </c>
      <c r="H20" s="20" t="s">
        <v>788</v>
      </c>
      <c r="I20" s="20">
        <v>58</v>
      </c>
      <c r="J20" s="20">
        <v>10.1</v>
      </c>
      <c r="K20" s="20">
        <v>3.6</v>
      </c>
      <c r="L20" s="25">
        <v>765</v>
      </c>
      <c r="M20" s="25">
        <f>620+41</f>
        <v>661</v>
      </c>
      <c r="N20" s="25">
        <v>59</v>
      </c>
      <c r="O20" s="25">
        <f>561+41</f>
        <v>602</v>
      </c>
      <c r="P20" s="20" t="s">
        <v>54</v>
      </c>
    </row>
    <row r="21" spans="1:16" ht="12.75">
      <c r="A21" s="20">
        <v>14</v>
      </c>
      <c r="B21" s="20" t="s">
        <v>41</v>
      </c>
      <c r="C21" s="20" t="s">
        <v>56</v>
      </c>
      <c r="D21" s="21">
        <v>447850</v>
      </c>
      <c r="E21" s="22">
        <v>42381</v>
      </c>
      <c r="F21" s="20">
        <v>2</v>
      </c>
      <c r="G21" s="20" t="s">
        <v>253</v>
      </c>
      <c r="H21" s="20" t="s">
        <v>789</v>
      </c>
      <c r="I21" s="20">
        <v>47</v>
      </c>
      <c r="J21" s="20">
        <v>7</v>
      </c>
      <c r="K21" s="20">
        <v>1.7</v>
      </c>
      <c r="L21" s="20">
        <v>760</v>
      </c>
      <c r="M21" s="20">
        <f>620+20</f>
        <v>640</v>
      </c>
      <c r="N21" s="20">
        <v>447</v>
      </c>
      <c r="O21" s="20">
        <f>173+20</f>
        <v>193</v>
      </c>
      <c r="P21" s="20" t="s">
        <v>790</v>
      </c>
    </row>
    <row r="22" spans="1:16" ht="12.75">
      <c r="A22" s="20">
        <v>15</v>
      </c>
      <c r="B22" s="20" t="s">
        <v>41</v>
      </c>
      <c r="C22" s="20" t="s">
        <v>53</v>
      </c>
      <c r="D22" s="21">
        <v>447851</v>
      </c>
      <c r="E22" s="22">
        <v>42381</v>
      </c>
      <c r="F22" s="20">
        <v>4</v>
      </c>
      <c r="G22" s="23" t="s">
        <v>43</v>
      </c>
      <c r="H22" s="20" t="s">
        <v>44</v>
      </c>
      <c r="I22" s="20">
        <v>58</v>
      </c>
      <c r="J22" s="20">
        <v>22.1</v>
      </c>
      <c r="K22" s="20">
        <v>4.3</v>
      </c>
      <c r="L22" s="20">
        <v>711</v>
      </c>
      <c r="M22" s="20">
        <f>511+68</f>
        <v>579</v>
      </c>
      <c r="N22" s="20">
        <v>113</v>
      </c>
      <c r="O22" s="20">
        <f>398+68</f>
        <v>466</v>
      </c>
      <c r="P22" s="20" t="s">
        <v>54</v>
      </c>
    </row>
    <row r="23" spans="1:16" ht="12.75">
      <c r="A23" s="20">
        <v>16</v>
      </c>
      <c r="B23" s="20" t="s">
        <v>41</v>
      </c>
      <c r="C23" s="20" t="s">
        <v>59</v>
      </c>
      <c r="D23" s="21">
        <v>447856</v>
      </c>
      <c r="E23" s="22">
        <v>42390</v>
      </c>
      <c r="F23" s="20">
        <v>2</v>
      </c>
      <c r="G23" s="20" t="s">
        <v>253</v>
      </c>
      <c r="H23" s="20" t="s">
        <v>483</v>
      </c>
      <c r="I23" s="20">
        <v>1</v>
      </c>
      <c r="J23" s="20">
        <v>2.3</v>
      </c>
      <c r="K23" s="20">
        <v>1.5</v>
      </c>
      <c r="L23" s="20">
        <v>401</v>
      </c>
      <c r="M23" s="20">
        <f>319+26</f>
        <v>345</v>
      </c>
      <c r="N23" s="20">
        <v>101</v>
      </c>
      <c r="O23" s="20">
        <f>218+26</f>
        <v>244</v>
      </c>
      <c r="P23" s="20" t="s">
        <v>60</v>
      </c>
    </row>
    <row r="24" spans="1:16" ht="12.75">
      <c r="A24" s="20">
        <v>17</v>
      </c>
      <c r="B24" s="20" t="s">
        <v>41</v>
      </c>
      <c r="C24" s="20" t="s">
        <v>42</v>
      </c>
      <c r="D24" s="21">
        <v>447860</v>
      </c>
      <c r="E24" s="22">
        <v>42398</v>
      </c>
      <c r="F24" s="20">
        <v>2</v>
      </c>
      <c r="G24" s="23" t="s">
        <v>51</v>
      </c>
      <c r="H24" s="20" t="s">
        <v>44</v>
      </c>
      <c r="I24" s="20">
        <v>18</v>
      </c>
      <c r="J24" s="20">
        <v>6</v>
      </c>
      <c r="K24" s="20">
        <v>4.4</v>
      </c>
      <c r="L24" s="20">
        <v>277</v>
      </c>
      <c r="M24" s="20">
        <f>205+14</f>
        <v>219</v>
      </c>
      <c r="N24" s="20">
        <v>9</v>
      </c>
      <c r="O24" s="20">
        <f>196+14</f>
        <v>210</v>
      </c>
      <c r="P24" s="20" t="s">
        <v>45</v>
      </c>
    </row>
    <row r="27" spans="1:16" ht="18.75" customHeight="1">
      <c r="A27" s="419" t="s">
        <v>11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74"/>
    </row>
    <row r="28" spans="1:16" ht="12.75">
      <c r="A28" s="412" t="s">
        <v>0</v>
      </c>
      <c r="B28" s="412" t="s">
        <v>1</v>
      </c>
      <c r="C28" s="412" t="s">
        <v>2</v>
      </c>
      <c r="D28" s="416" t="s">
        <v>792</v>
      </c>
      <c r="E28" s="414" t="s">
        <v>13</v>
      </c>
      <c r="F28" s="412" t="s">
        <v>793</v>
      </c>
      <c r="G28" s="412" t="s">
        <v>38</v>
      </c>
      <c r="H28" s="415" t="s">
        <v>794</v>
      </c>
      <c r="I28" s="412" t="s">
        <v>3</v>
      </c>
      <c r="J28" s="412" t="s">
        <v>4</v>
      </c>
      <c r="K28" s="412" t="s">
        <v>5</v>
      </c>
      <c r="L28" s="412" t="s">
        <v>6</v>
      </c>
      <c r="M28" s="412"/>
      <c r="N28" s="412" t="s">
        <v>17</v>
      </c>
      <c r="O28" s="412"/>
      <c r="P28" s="413" t="s">
        <v>39</v>
      </c>
    </row>
    <row r="29" spans="1:16" ht="12.75">
      <c r="A29" s="412"/>
      <c r="B29" s="412"/>
      <c r="C29" s="412"/>
      <c r="D29" s="416"/>
      <c r="E29" s="414"/>
      <c r="F29" s="412"/>
      <c r="G29" s="412"/>
      <c r="H29" s="415"/>
      <c r="I29" s="412"/>
      <c r="J29" s="412"/>
      <c r="K29" s="412"/>
      <c r="L29" s="313" t="s">
        <v>7</v>
      </c>
      <c r="M29" s="313" t="s">
        <v>8</v>
      </c>
      <c r="N29" s="313" t="s">
        <v>40</v>
      </c>
      <c r="O29" s="313" t="s">
        <v>19</v>
      </c>
      <c r="P29" s="413"/>
    </row>
    <row r="30" spans="1:16" ht="12.75">
      <c r="A30" s="313">
        <v>1</v>
      </c>
      <c r="B30" s="313">
        <v>2</v>
      </c>
      <c r="C30" s="313">
        <v>3</v>
      </c>
      <c r="D30" s="314">
        <v>4</v>
      </c>
      <c r="E30" s="315">
        <v>5</v>
      </c>
      <c r="F30" s="313">
        <v>6</v>
      </c>
      <c r="G30" s="313">
        <v>7</v>
      </c>
      <c r="H30" s="313">
        <v>8</v>
      </c>
      <c r="I30" s="313">
        <v>9</v>
      </c>
      <c r="J30" s="313">
        <v>10</v>
      </c>
      <c r="K30" s="313">
        <v>11</v>
      </c>
      <c r="L30" s="313">
        <v>12</v>
      </c>
      <c r="M30" s="313">
        <v>13</v>
      </c>
      <c r="N30" s="313">
        <v>14</v>
      </c>
      <c r="O30" s="313">
        <v>15</v>
      </c>
      <c r="P30" s="313">
        <v>16</v>
      </c>
    </row>
    <row r="31" spans="1:16" ht="12.75">
      <c r="A31" s="20">
        <v>1</v>
      </c>
      <c r="B31" s="20" t="s">
        <v>41</v>
      </c>
      <c r="C31" s="20" t="s">
        <v>49</v>
      </c>
      <c r="D31" s="21">
        <v>447836</v>
      </c>
      <c r="E31" s="302">
        <v>42373</v>
      </c>
      <c r="F31" s="20">
        <v>2</v>
      </c>
      <c r="G31" s="23" t="s">
        <v>795</v>
      </c>
      <c r="H31" s="20" t="s">
        <v>44</v>
      </c>
      <c r="I31" s="20">
        <v>5</v>
      </c>
      <c r="J31" s="20">
        <v>5</v>
      </c>
      <c r="K31" s="24">
        <v>0.1</v>
      </c>
      <c r="L31" s="25">
        <v>64</v>
      </c>
      <c r="M31" s="25">
        <f>9+43+5</f>
        <v>57</v>
      </c>
      <c r="N31" s="25">
        <v>9</v>
      </c>
      <c r="O31" s="25">
        <v>48</v>
      </c>
      <c r="P31" s="20" t="s">
        <v>50</v>
      </c>
    </row>
    <row r="32" spans="1:16" ht="12.75">
      <c r="A32" s="20">
        <v>2</v>
      </c>
      <c r="B32" s="20" t="s">
        <v>41</v>
      </c>
      <c r="C32" s="20" t="s">
        <v>49</v>
      </c>
      <c r="D32" s="21">
        <v>447836</v>
      </c>
      <c r="E32" s="302">
        <v>42373</v>
      </c>
      <c r="F32" s="20">
        <v>2</v>
      </c>
      <c r="G32" s="23" t="s">
        <v>795</v>
      </c>
      <c r="H32" s="20" t="s">
        <v>44</v>
      </c>
      <c r="I32" s="20">
        <v>5</v>
      </c>
      <c r="J32" s="20">
        <v>6</v>
      </c>
      <c r="K32" s="24">
        <v>0.2</v>
      </c>
      <c r="L32" s="25">
        <v>60</v>
      </c>
      <c r="M32" s="25">
        <f>49+5</f>
        <v>54</v>
      </c>
      <c r="N32" s="25">
        <v>9</v>
      </c>
      <c r="O32" s="25">
        <v>45</v>
      </c>
      <c r="P32" s="20" t="s">
        <v>50</v>
      </c>
    </row>
    <row r="33" spans="1:16" ht="12.75">
      <c r="A33" s="20">
        <v>3</v>
      </c>
      <c r="B33" s="20" t="s">
        <v>41</v>
      </c>
      <c r="C33" s="20" t="s">
        <v>49</v>
      </c>
      <c r="D33" s="21">
        <v>447836</v>
      </c>
      <c r="E33" s="302">
        <v>42373</v>
      </c>
      <c r="F33" s="20">
        <v>2</v>
      </c>
      <c r="G33" s="23" t="s">
        <v>795</v>
      </c>
      <c r="H33" s="20" t="s">
        <v>503</v>
      </c>
      <c r="I33" s="20">
        <v>5</v>
      </c>
      <c r="J33" s="20">
        <v>9</v>
      </c>
      <c r="K33" s="20">
        <v>0.1</v>
      </c>
      <c r="L33" s="20">
        <v>4</v>
      </c>
      <c r="M33" s="20">
        <v>3</v>
      </c>
      <c r="N33" s="20"/>
      <c r="O33" s="20">
        <v>3</v>
      </c>
      <c r="P33" s="20" t="s">
        <v>50</v>
      </c>
    </row>
    <row r="34" spans="1:16" ht="12.75">
      <c r="A34" s="20">
        <v>4</v>
      </c>
      <c r="B34" s="20" t="s">
        <v>41</v>
      </c>
      <c r="C34" s="20" t="s">
        <v>49</v>
      </c>
      <c r="D34" s="21">
        <v>447836</v>
      </c>
      <c r="E34" s="302">
        <v>42373</v>
      </c>
      <c r="F34" s="20">
        <v>2</v>
      </c>
      <c r="G34" s="23" t="s">
        <v>795</v>
      </c>
      <c r="H34" s="20" t="s">
        <v>789</v>
      </c>
      <c r="I34" s="20">
        <v>5</v>
      </c>
      <c r="J34" s="20">
        <v>12</v>
      </c>
      <c r="K34" s="20">
        <v>0.1</v>
      </c>
      <c r="L34" s="20">
        <v>12</v>
      </c>
      <c r="M34" s="20">
        <v>10</v>
      </c>
      <c r="N34" s="20">
        <v>5</v>
      </c>
      <c r="O34" s="20">
        <v>5</v>
      </c>
      <c r="P34" s="20" t="s">
        <v>50</v>
      </c>
    </row>
    <row r="35" spans="1:16" ht="12.75">
      <c r="A35" s="20">
        <v>5</v>
      </c>
      <c r="B35" s="20" t="s">
        <v>41</v>
      </c>
      <c r="C35" s="20" t="s">
        <v>49</v>
      </c>
      <c r="D35" s="21">
        <v>447836</v>
      </c>
      <c r="E35" s="302">
        <v>42373</v>
      </c>
      <c r="F35" s="20">
        <v>2</v>
      </c>
      <c r="G35" s="23" t="s">
        <v>795</v>
      </c>
      <c r="H35" s="20" t="s">
        <v>483</v>
      </c>
      <c r="I35" s="20">
        <v>5</v>
      </c>
      <c r="J35" s="20">
        <v>16</v>
      </c>
      <c r="K35" s="20">
        <v>0.1</v>
      </c>
      <c r="L35" s="20">
        <v>17</v>
      </c>
      <c r="M35" s="20">
        <v>16</v>
      </c>
      <c r="N35" s="20"/>
      <c r="O35" s="20">
        <v>16</v>
      </c>
      <c r="P35" s="20" t="s">
        <v>50</v>
      </c>
    </row>
    <row r="36" spans="1:16" ht="12.75">
      <c r="A36" s="20">
        <v>6</v>
      </c>
      <c r="B36" s="20" t="s">
        <v>41</v>
      </c>
      <c r="C36" s="20" t="s">
        <v>49</v>
      </c>
      <c r="D36" s="21">
        <v>447836</v>
      </c>
      <c r="E36" s="302">
        <v>42373</v>
      </c>
      <c r="F36" s="20">
        <v>2</v>
      </c>
      <c r="G36" s="23" t="s">
        <v>795</v>
      </c>
      <c r="H36" s="20" t="s">
        <v>44</v>
      </c>
      <c r="I36" s="20">
        <v>5</v>
      </c>
      <c r="J36" s="20">
        <v>18</v>
      </c>
      <c r="K36" s="20">
        <v>0.3</v>
      </c>
      <c r="L36" s="20">
        <v>46</v>
      </c>
      <c r="M36" s="20">
        <v>40</v>
      </c>
      <c r="N36" s="20">
        <v>14</v>
      </c>
      <c r="O36" s="20">
        <v>26</v>
      </c>
      <c r="P36" s="20" t="s">
        <v>50</v>
      </c>
    </row>
    <row r="37" spans="1:16" ht="12.75">
      <c r="A37" s="20">
        <v>7</v>
      </c>
      <c r="B37" s="20" t="s">
        <v>41</v>
      </c>
      <c r="C37" s="20" t="s">
        <v>49</v>
      </c>
      <c r="D37" s="21">
        <v>447836</v>
      </c>
      <c r="E37" s="302">
        <v>42373</v>
      </c>
      <c r="F37" s="20">
        <v>2</v>
      </c>
      <c r="G37" s="23" t="s">
        <v>795</v>
      </c>
      <c r="H37" s="20" t="s">
        <v>44</v>
      </c>
      <c r="I37" s="20">
        <v>5</v>
      </c>
      <c r="J37" s="20">
        <v>19</v>
      </c>
      <c r="K37" s="20">
        <v>0.1</v>
      </c>
      <c r="L37" s="20">
        <v>65</v>
      </c>
      <c r="M37" s="20">
        <f>1+52+5</f>
        <v>58</v>
      </c>
      <c r="N37" s="20">
        <v>1</v>
      </c>
      <c r="O37" s="20">
        <v>57</v>
      </c>
      <c r="P37" s="20" t="s">
        <v>50</v>
      </c>
    </row>
    <row r="38" spans="1:16" ht="12.75">
      <c r="A38" s="20">
        <v>8</v>
      </c>
      <c r="B38" s="20" t="s">
        <v>41</v>
      </c>
      <c r="C38" s="20" t="s">
        <v>49</v>
      </c>
      <c r="D38" s="21">
        <v>447836</v>
      </c>
      <c r="E38" s="302">
        <v>42373</v>
      </c>
      <c r="F38" s="20">
        <v>2</v>
      </c>
      <c r="G38" s="23" t="s">
        <v>795</v>
      </c>
      <c r="H38" s="20" t="s">
        <v>44</v>
      </c>
      <c r="I38" s="20">
        <v>11</v>
      </c>
      <c r="J38" s="20">
        <v>1</v>
      </c>
      <c r="K38" s="20">
        <v>0.3</v>
      </c>
      <c r="L38" s="20">
        <v>31</v>
      </c>
      <c r="M38" s="20">
        <v>27</v>
      </c>
      <c r="N38" s="20"/>
      <c r="O38" s="20">
        <v>27</v>
      </c>
      <c r="P38" s="20" t="s">
        <v>50</v>
      </c>
    </row>
    <row r="39" spans="1:16" ht="12.75">
      <c r="A39" s="20">
        <v>9</v>
      </c>
      <c r="B39" s="20" t="s">
        <v>41</v>
      </c>
      <c r="C39" s="20" t="s">
        <v>49</v>
      </c>
      <c r="D39" s="21">
        <v>447836</v>
      </c>
      <c r="E39" s="302">
        <v>42373</v>
      </c>
      <c r="F39" s="20">
        <v>2</v>
      </c>
      <c r="G39" s="23" t="s">
        <v>795</v>
      </c>
      <c r="H39" s="20" t="s">
        <v>44</v>
      </c>
      <c r="I39" s="20">
        <v>11</v>
      </c>
      <c r="J39" s="20">
        <v>6</v>
      </c>
      <c r="K39" s="20">
        <v>0.4</v>
      </c>
      <c r="L39" s="20">
        <v>158</v>
      </c>
      <c r="M39" s="20">
        <f>119+13</f>
        <v>132</v>
      </c>
      <c r="N39" s="20">
        <v>16</v>
      </c>
      <c r="O39" s="20">
        <f>103+13</f>
        <v>116</v>
      </c>
      <c r="P39" s="20" t="s">
        <v>50</v>
      </c>
    </row>
    <row r="40" spans="1:16" ht="12.75">
      <c r="A40" s="20">
        <v>10</v>
      </c>
      <c r="B40" s="20" t="s">
        <v>41</v>
      </c>
      <c r="C40" s="20" t="s">
        <v>49</v>
      </c>
      <c r="D40" s="21">
        <v>447836</v>
      </c>
      <c r="E40" s="302">
        <v>42373</v>
      </c>
      <c r="F40" s="20">
        <v>2</v>
      </c>
      <c r="G40" s="23" t="s">
        <v>795</v>
      </c>
      <c r="H40" s="20" t="s">
        <v>44</v>
      </c>
      <c r="I40" s="20">
        <v>11</v>
      </c>
      <c r="J40" s="20">
        <v>13</v>
      </c>
      <c r="K40" s="20">
        <v>0.2</v>
      </c>
      <c r="L40" s="20">
        <v>53</v>
      </c>
      <c r="M40" s="20">
        <v>47</v>
      </c>
      <c r="N40" s="20">
        <v>4</v>
      </c>
      <c r="O40" s="20">
        <v>43</v>
      </c>
      <c r="P40" s="20" t="s">
        <v>50</v>
      </c>
    </row>
    <row r="41" spans="1:16" ht="12.75">
      <c r="A41" s="20">
        <v>11</v>
      </c>
      <c r="B41" s="20" t="s">
        <v>41</v>
      </c>
      <c r="C41" s="20" t="s">
        <v>49</v>
      </c>
      <c r="D41" s="21">
        <v>447836</v>
      </c>
      <c r="E41" s="302">
        <v>42373</v>
      </c>
      <c r="F41" s="20">
        <v>2</v>
      </c>
      <c r="G41" s="23" t="s">
        <v>795</v>
      </c>
      <c r="H41" s="20" t="s">
        <v>44</v>
      </c>
      <c r="I41" s="20">
        <v>11</v>
      </c>
      <c r="J41" s="20">
        <v>14</v>
      </c>
      <c r="K41" s="20">
        <v>0.2</v>
      </c>
      <c r="L41" s="20">
        <v>65</v>
      </c>
      <c r="M41" s="20">
        <v>56</v>
      </c>
      <c r="N41" s="20"/>
      <c r="O41" s="20">
        <v>56</v>
      </c>
      <c r="P41" s="20" t="s">
        <v>50</v>
      </c>
    </row>
    <row r="42" spans="1:16" ht="12.75">
      <c r="A42" s="20">
        <v>12</v>
      </c>
      <c r="B42" s="20" t="s">
        <v>41</v>
      </c>
      <c r="C42" s="20" t="s">
        <v>49</v>
      </c>
      <c r="D42" s="21">
        <v>447836</v>
      </c>
      <c r="E42" s="302">
        <v>42373</v>
      </c>
      <c r="F42" s="20">
        <v>2</v>
      </c>
      <c r="G42" s="23" t="s">
        <v>795</v>
      </c>
      <c r="H42" s="20" t="s">
        <v>483</v>
      </c>
      <c r="I42" s="20">
        <v>11</v>
      </c>
      <c r="J42" s="20">
        <v>16</v>
      </c>
      <c r="K42" s="20">
        <v>0.2</v>
      </c>
      <c r="L42" s="20">
        <v>38</v>
      </c>
      <c r="M42" s="20">
        <v>33</v>
      </c>
      <c r="N42" s="20">
        <v>3</v>
      </c>
      <c r="O42" s="20">
        <v>30</v>
      </c>
      <c r="P42" s="20" t="s">
        <v>50</v>
      </c>
    </row>
    <row r="43" spans="1:16" ht="12.75">
      <c r="A43" s="20">
        <v>13</v>
      </c>
      <c r="B43" s="20" t="s">
        <v>41</v>
      </c>
      <c r="C43" s="20" t="s">
        <v>49</v>
      </c>
      <c r="D43" s="21">
        <v>447836</v>
      </c>
      <c r="E43" s="302">
        <v>42373</v>
      </c>
      <c r="F43" s="20">
        <v>2</v>
      </c>
      <c r="G43" s="23" t="s">
        <v>795</v>
      </c>
      <c r="H43" s="23" t="s">
        <v>789</v>
      </c>
      <c r="I43" s="23">
        <v>11</v>
      </c>
      <c r="J43" s="23">
        <v>17</v>
      </c>
      <c r="K43" s="303">
        <v>0.2</v>
      </c>
      <c r="L43" s="20">
        <v>27</v>
      </c>
      <c r="M43" s="20">
        <v>23</v>
      </c>
      <c r="N43" s="20">
        <v>8</v>
      </c>
      <c r="O43" s="20">
        <v>15</v>
      </c>
      <c r="P43" s="20" t="s">
        <v>50</v>
      </c>
    </row>
    <row r="44" spans="1:16" ht="12.75">
      <c r="A44" s="20">
        <v>14</v>
      </c>
      <c r="B44" s="20" t="s">
        <v>41</v>
      </c>
      <c r="C44" s="20" t="s">
        <v>49</v>
      </c>
      <c r="D44" s="21">
        <v>447836</v>
      </c>
      <c r="E44" s="302">
        <v>42373</v>
      </c>
      <c r="F44" s="20">
        <v>2</v>
      </c>
      <c r="G44" s="23" t="s">
        <v>795</v>
      </c>
      <c r="H44" s="23" t="s">
        <v>483</v>
      </c>
      <c r="I44" s="23">
        <v>12</v>
      </c>
      <c r="J44" s="23">
        <v>6</v>
      </c>
      <c r="K44" s="303">
        <v>0.2</v>
      </c>
      <c r="L44" s="20">
        <v>44</v>
      </c>
      <c r="M44" s="20">
        <v>40</v>
      </c>
      <c r="N44" s="20">
        <v>1</v>
      </c>
      <c r="O44" s="20">
        <v>39</v>
      </c>
      <c r="P44" s="20" t="s">
        <v>50</v>
      </c>
    </row>
    <row r="45" spans="1:16" ht="12.75">
      <c r="A45" s="20">
        <v>15</v>
      </c>
      <c r="B45" s="20" t="s">
        <v>41</v>
      </c>
      <c r="C45" s="20" t="s">
        <v>49</v>
      </c>
      <c r="D45" s="21">
        <v>447836</v>
      </c>
      <c r="E45" s="302">
        <v>42373</v>
      </c>
      <c r="F45" s="20">
        <v>2</v>
      </c>
      <c r="G45" s="23" t="s">
        <v>795</v>
      </c>
      <c r="H45" s="23" t="s">
        <v>483</v>
      </c>
      <c r="I45" s="304">
        <v>12</v>
      </c>
      <c r="J45" s="304">
        <v>7</v>
      </c>
      <c r="K45" s="305">
        <v>0.1</v>
      </c>
      <c r="L45" s="20">
        <v>10</v>
      </c>
      <c r="M45" s="20">
        <v>9</v>
      </c>
      <c r="N45" s="20"/>
      <c r="O45" s="20">
        <v>9</v>
      </c>
      <c r="P45" s="20" t="s">
        <v>50</v>
      </c>
    </row>
    <row r="46" spans="1:16" ht="12.75">
      <c r="A46" s="20">
        <v>16</v>
      </c>
      <c r="B46" s="20" t="s">
        <v>41</v>
      </c>
      <c r="C46" s="20" t="s">
        <v>49</v>
      </c>
      <c r="D46" s="21">
        <v>447836</v>
      </c>
      <c r="E46" s="302">
        <v>42373</v>
      </c>
      <c r="F46" s="20">
        <v>2</v>
      </c>
      <c r="G46" s="23" t="s">
        <v>795</v>
      </c>
      <c r="H46" s="23" t="s">
        <v>483</v>
      </c>
      <c r="I46" s="23">
        <v>12</v>
      </c>
      <c r="J46" s="23">
        <v>8</v>
      </c>
      <c r="K46" s="303">
        <v>0.1</v>
      </c>
      <c r="L46" s="20">
        <v>3</v>
      </c>
      <c r="M46" s="20">
        <v>3</v>
      </c>
      <c r="N46" s="20">
        <v>1</v>
      </c>
      <c r="O46" s="20">
        <v>2</v>
      </c>
      <c r="P46" s="20" t="s">
        <v>50</v>
      </c>
    </row>
    <row r="47" spans="1:16" ht="12.75">
      <c r="A47" s="20">
        <v>17</v>
      </c>
      <c r="B47" s="20" t="s">
        <v>41</v>
      </c>
      <c r="C47" s="20" t="s">
        <v>49</v>
      </c>
      <c r="D47" s="21">
        <v>447836</v>
      </c>
      <c r="E47" s="302">
        <v>42373</v>
      </c>
      <c r="F47" s="20">
        <v>2</v>
      </c>
      <c r="G47" s="23" t="s">
        <v>795</v>
      </c>
      <c r="H47" s="23" t="s">
        <v>483</v>
      </c>
      <c r="I47" s="23">
        <v>12</v>
      </c>
      <c r="J47" s="23">
        <v>9</v>
      </c>
      <c r="K47" s="303">
        <v>0.1</v>
      </c>
      <c r="L47" s="20">
        <v>1</v>
      </c>
      <c r="M47" s="20">
        <v>1</v>
      </c>
      <c r="N47" s="20"/>
      <c r="O47" s="20">
        <v>1</v>
      </c>
      <c r="P47" s="20" t="s">
        <v>50</v>
      </c>
    </row>
    <row r="48" spans="1:16" ht="12.75">
      <c r="A48" s="20">
        <v>18</v>
      </c>
      <c r="B48" s="20" t="s">
        <v>41</v>
      </c>
      <c r="C48" s="23" t="s">
        <v>59</v>
      </c>
      <c r="D48" s="306" t="s">
        <v>796</v>
      </c>
      <c r="E48" s="307">
        <v>42380</v>
      </c>
      <c r="F48" s="308">
        <v>2</v>
      </c>
      <c r="G48" s="23" t="s">
        <v>707</v>
      </c>
      <c r="H48" s="23" t="s">
        <v>483</v>
      </c>
      <c r="I48" s="23">
        <v>35</v>
      </c>
      <c r="J48" s="23">
        <v>7</v>
      </c>
      <c r="K48" s="303">
        <v>2.5</v>
      </c>
      <c r="L48" s="309">
        <v>142</v>
      </c>
      <c r="M48" s="309">
        <v>118</v>
      </c>
      <c r="N48" s="309">
        <v>29</v>
      </c>
      <c r="O48" s="309">
        <f>86+3</f>
        <v>89</v>
      </c>
      <c r="P48" s="20" t="s">
        <v>60</v>
      </c>
    </row>
    <row r="49" spans="1:16" ht="12.75">
      <c r="A49" s="20">
        <v>19</v>
      </c>
      <c r="B49" s="20" t="s">
        <v>41</v>
      </c>
      <c r="C49" s="23" t="s">
        <v>53</v>
      </c>
      <c r="D49" s="306" t="s">
        <v>797</v>
      </c>
      <c r="E49" s="307">
        <v>42380</v>
      </c>
      <c r="F49" s="308">
        <v>4</v>
      </c>
      <c r="G49" s="23" t="s">
        <v>707</v>
      </c>
      <c r="H49" s="23" t="s">
        <v>483</v>
      </c>
      <c r="I49" s="23">
        <v>64</v>
      </c>
      <c r="J49" s="310">
        <v>10.2</v>
      </c>
      <c r="K49" s="303">
        <v>3.9</v>
      </c>
      <c r="L49" s="21">
        <v>140</v>
      </c>
      <c r="M49" s="21">
        <v>118</v>
      </c>
      <c r="N49" s="21">
        <v>13</v>
      </c>
      <c r="O49" s="21">
        <v>105</v>
      </c>
      <c r="P49" s="20" t="s">
        <v>54</v>
      </c>
    </row>
    <row r="50" spans="1:16" ht="12.75">
      <c r="A50" s="20">
        <v>20</v>
      </c>
      <c r="B50" s="20" t="s">
        <v>41</v>
      </c>
      <c r="C50" s="23" t="s">
        <v>59</v>
      </c>
      <c r="D50" s="306" t="s">
        <v>798</v>
      </c>
      <c r="E50" s="307">
        <v>42380</v>
      </c>
      <c r="F50" s="308">
        <v>2</v>
      </c>
      <c r="G50" s="23" t="s">
        <v>721</v>
      </c>
      <c r="H50" s="23" t="s">
        <v>483</v>
      </c>
      <c r="I50" s="23">
        <v>26</v>
      </c>
      <c r="J50" s="23">
        <v>8</v>
      </c>
      <c r="K50" s="303">
        <v>6.2</v>
      </c>
      <c r="L50" s="21">
        <v>142</v>
      </c>
      <c r="M50" s="21">
        <v>121</v>
      </c>
      <c r="N50" s="21"/>
      <c r="O50" s="21">
        <v>121</v>
      </c>
      <c r="P50" s="20" t="s">
        <v>60</v>
      </c>
    </row>
    <row r="51" spans="1:16" ht="12.75">
      <c r="A51" s="20">
        <v>21</v>
      </c>
      <c r="B51" s="20" t="s">
        <v>41</v>
      </c>
      <c r="C51" s="311" t="s">
        <v>59</v>
      </c>
      <c r="D51" s="306" t="s">
        <v>798</v>
      </c>
      <c r="E51" s="307">
        <v>42380</v>
      </c>
      <c r="F51" s="308">
        <v>2</v>
      </c>
      <c r="G51" s="23" t="s">
        <v>721</v>
      </c>
      <c r="H51" s="23" t="s">
        <v>483</v>
      </c>
      <c r="I51" s="23">
        <v>38</v>
      </c>
      <c r="J51" s="23">
        <v>11</v>
      </c>
      <c r="K51" s="303">
        <v>1.5</v>
      </c>
      <c r="L51" s="21">
        <v>85</v>
      </c>
      <c r="M51" s="21">
        <v>60</v>
      </c>
      <c r="N51" s="21">
        <v>2</v>
      </c>
      <c r="O51" s="21">
        <v>58</v>
      </c>
      <c r="P51" s="20" t="s">
        <v>60</v>
      </c>
    </row>
    <row r="52" spans="1:16" ht="12.75">
      <c r="A52" s="20">
        <v>22</v>
      </c>
      <c r="B52" s="20" t="s">
        <v>41</v>
      </c>
      <c r="C52" s="311" t="s">
        <v>42</v>
      </c>
      <c r="D52" s="306" t="s">
        <v>799</v>
      </c>
      <c r="E52" s="307">
        <v>42380</v>
      </c>
      <c r="F52" s="308">
        <v>2</v>
      </c>
      <c r="G52" s="23" t="s">
        <v>608</v>
      </c>
      <c r="H52" s="23" t="s">
        <v>44</v>
      </c>
      <c r="I52" s="23">
        <v>55</v>
      </c>
      <c r="J52" s="23">
        <v>14</v>
      </c>
      <c r="K52" s="303">
        <v>2.4</v>
      </c>
      <c r="L52" s="21">
        <v>84</v>
      </c>
      <c r="M52" s="21">
        <v>78</v>
      </c>
      <c r="N52" s="20"/>
      <c r="O52" s="20">
        <v>78</v>
      </c>
      <c r="P52" s="20" t="s">
        <v>800</v>
      </c>
    </row>
    <row r="53" spans="1:16" ht="12.75">
      <c r="A53" s="20">
        <v>23</v>
      </c>
      <c r="B53" s="20" t="s">
        <v>41</v>
      </c>
      <c r="C53" s="311" t="s">
        <v>53</v>
      </c>
      <c r="D53" s="306" t="s">
        <v>801</v>
      </c>
      <c r="E53" s="307">
        <v>42380</v>
      </c>
      <c r="F53" s="308">
        <v>4</v>
      </c>
      <c r="G53" s="23" t="s">
        <v>608</v>
      </c>
      <c r="H53" s="23" t="s">
        <v>483</v>
      </c>
      <c r="I53" s="23">
        <v>49</v>
      </c>
      <c r="J53" s="23">
        <v>16</v>
      </c>
      <c r="K53" s="303">
        <v>2.3</v>
      </c>
      <c r="L53" s="21">
        <v>62</v>
      </c>
      <c r="M53" s="21">
        <v>56</v>
      </c>
      <c r="N53" s="20"/>
      <c r="O53" s="20">
        <v>56</v>
      </c>
      <c r="P53" s="20" t="s">
        <v>802</v>
      </c>
    </row>
    <row r="54" spans="1:16" ht="12.75">
      <c r="A54" s="20">
        <v>24</v>
      </c>
      <c r="B54" s="20" t="s">
        <v>41</v>
      </c>
      <c r="C54" s="311" t="s">
        <v>49</v>
      </c>
      <c r="D54" s="306" t="s">
        <v>803</v>
      </c>
      <c r="E54" s="307">
        <v>42380</v>
      </c>
      <c r="F54" s="308">
        <v>2</v>
      </c>
      <c r="G54" s="23" t="s">
        <v>608</v>
      </c>
      <c r="H54" s="23" t="s">
        <v>804</v>
      </c>
      <c r="I54" s="23">
        <v>31</v>
      </c>
      <c r="J54" s="23">
        <v>21</v>
      </c>
      <c r="K54" s="303">
        <v>9</v>
      </c>
      <c r="L54" s="20">
        <v>388</v>
      </c>
      <c r="M54" s="20">
        <f>305+9</f>
        <v>314</v>
      </c>
      <c r="N54" s="20">
        <v>18</v>
      </c>
      <c r="O54" s="20">
        <f>287+9</f>
        <v>296</v>
      </c>
      <c r="P54" s="20" t="s">
        <v>50</v>
      </c>
    </row>
    <row r="55" spans="1:16" ht="12.75">
      <c r="A55" s="20">
        <v>25</v>
      </c>
      <c r="B55" s="20" t="s">
        <v>41</v>
      </c>
      <c r="C55" s="311" t="s">
        <v>805</v>
      </c>
      <c r="D55" s="306" t="s">
        <v>806</v>
      </c>
      <c r="E55" s="307">
        <v>42380</v>
      </c>
      <c r="F55" s="308">
        <v>2</v>
      </c>
      <c r="G55" s="23" t="s">
        <v>608</v>
      </c>
      <c r="H55" s="23" t="s">
        <v>483</v>
      </c>
      <c r="I55" s="23">
        <v>5</v>
      </c>
      <c r="J55" s="23">
        <v>4</v>
      </c>
      <c r="K55" s="303">
        <v>5.5</v>
      </c>
      <c r="L55" s="20">
        <v>261</v>
      </c>
      <c r="M55" s="20">
        <v>245</v>
      </c>
      <c r="N55" s="20">
        <v>28</v>
      </c>
      <c r="O55" s="20">
        <v>217</v>
      </c>
      <c r="P55" s="20" t="s">
        <v>57</v>
      </c>
    </row>
    <row r="56" spans="1:16" ht="12.75">
      <c r="A56" s="20">
        <v>26</v>
      </c>
      <c r="B56" s="20" t="s">
        <v>41</v>
      </c>
      <c r="C56" s="311" t="s">
        <v>46</v>
      </c>
      <c r="D56" s="306" t="s">
        <v>807</v>
      </c>
      <c r="E56" s="307">
        <v>42380</v>
      </c>
      <c r="F56" s="308">
        <v>2</v>
      </c>
      <c r="G56" s="23" t="s">
        <v>608</v>
      </c>
      <c r="H56" s="23" t="s">
        <v>808</v>
      </c>
      <c r="I56" s="23">
        <v>8</v>
      </c>
      <c r="J56" s="23">
        <v>2</v>
      </c>
      <c r="K56" s="303">
        <v>2.5</v>
      </c>
      <c r="L56" s="20">
        <v>112</v>
      </c>
      <c r="M56" s="20">
        <v>83</v>
      </c>
      <c r="N56" s="20"/>
      <c r="O56" s="20">
        <v>83</v>
      </c>
      <c r="P56" s="20" t="s">
        <v>809</v>
      </c>
    </row>
    <row r="57" spans="1:16" ht="12.75">
      <c r="A57" s="20">
        <v>27</v>
      </c>
      <c r="B57" s="20" t="s">
        <v>41</v>
      </c>
      <c r="C57" s="311" t="s">
        <v>46</v>
      </c>
      <c r="D57" s="306" t="s">
        <v>807</v>
      </c>
      <c r="E57" s="307">
        <v>42380</v>
      </c>
      <c r="F57" s="308">
        <v>2</v>
      </c>
      <c r="G57" s="23" t="s">
        <v>608</v>
      </c>
      <c r="H57" s="23" t="s">
        <v>789</v>
      </c>
      <c r="I57" s="23">
        <v>11</v>
      </c>
      <c r="J57" s="23">
        <v>14</v>
      </c>
      <c r="K57" s="303">
        <v>1.1</v>
      </c>
      <c r="L57" s="20">
        <v>25</v>
      </c>
      <c r="M57" s="20">
        <v>21</v>
      </c>
      <c r="N57" s="20"/>
      <c r="O57" s="20">
        <v>21</v>
      </c>
      <c r="P57" s="20" t="s">
        <v>47</v>
      </c>
    </row>
    <row r="58" spans="1:16" ht="12.75">
      <c r="A58" s="20">
        <v>28</v>
      </c>
      <c r="B58" s="20" t="s">
        <v>41</v>
      </c>
      <c r="C58" s="311" t="s">
        <v>46</v>
      </c>
      <c r="D58" s="306" t="s">
        <v>810</v>
      </c>
      <c r="E58" s="307">
        <v>42380</v>
      </c>
      <c r="F58" s="308">
        <v>2</v>
      </c>
      <c r="G58" s="23" t="s">
        <v>721</v>
      </c>
      <c r="H58" s="23" t="s">
        <v>503</v>
      </c>
      <c r="I58" s="23">
        <v>11</v>
      </c>
      <c r="J58" s="23">
        <v>19.2</v>
      </c>
      <c r="K58" s="303">
        <v>6.5</v>
      </c>
      <c r="L58" s="20">
        <v>233</v>
      </c>
      <c r="M58" s="20">
        <f>119+3</f>
        <v>122</v>
      </c>
      <c r="N58" s="20">
        <v>14</v>
      </c>
      <c r="O58" s="20">
        <v>108</v>
      </c>
      <c r="P58" s="20" t="s">
        <v>47</v>
      </c>
    </row>
    <row r="59" spans="1:16" ht="12.75">
      <c r="A59" s="20">
        <v>29</v>
      </c>
      <c r="B59" s="20" t="s">
        <v>41</v>
      </c>
      <c r="C59" s="311" t="s">
        <v>49</v>
      </c>
      <c r="D59" s="306" t="s">
        <v>811</v>
      </c>
      <c r="E59" s="307">
        <v>42380</v>
      </c>
      <c r="F59" s="308">
        <v>2</v>
      </c>
      <c r="G59" s="23" t="s">
        <v>707</v>
      </c>
      <c r="H59" s="23" t="s">
        <v>44</v>
      </c>
      <c r="I59" s="23">
        <v>4</v>
      </c>
      <c r="J59" s="23">
        <v>4</v>
      </c>
      <c r="K59" s="303">
        <v>15</v>
      </c>
      <c r="L59" s="20">
        <v>731</v>
      </c>
      <c r="M59" s="20">
        <f>540+52</f>
        <v>592</v>
      </c>
      <c r="N59" s="20">
        <v>116</v>
      </c>
      <c r="O59" s="20">
        <f>424+52</f>
        <v>476</v>
      </c>
      <c r="P59" s="20" t="s">
        <v>50</v>
      </c>
    </row>
    <row r="60" spans="1:16" ht="12.75">
      <c r="A60" s="20">
        <v>30</v>
      </c>
      <c r="B60" s="20" t="s">
        <v>41</v>
      </c>
      <c r="C60" s="311" t="s">
        <v>805</v>
      </c>
      <c r="D60" s="306" t="s">
        <v>812</v>
      </c>
      <c r="E60" s="307">
        <v>42380</v>
      </c>
      <c r="F60" s="308">
        <v>2</v>
      </c>
      <c r="G60" s="23" t="s">
        <v>721</v>
      </c>
      <c r="H60" s="23" t="s">
        <v>789</v>
      </c>
      <c r="I60" s="23">
        <v>30</v>
      </c>
      <c r="J60" s="23">
        <v>10</v>
      </c>
      <c r="K60" s="303">
        <v>3.3</v>
      </c>
      <c r="L60" s="20">
        <v>93</v>
      </c>
      <c r="M60" s="20">
        <v>66</v>
      </c>
      <c r="N60" s="20">
        <v>32</v>
      </c>
      <c r="O60" s="20">
        <v>34</v>
      </c>
      <c r="P60" s="20" t="s">
        <v>57</v>
      </c>
    </row>
    <row r="61" spans="1:16" ht="12.75">
      <c r="A61" s="20">
        <v>31</v>
      </c>
      <c r="B61" s="20" t="s">
        <v>41</v>
      </c>
      <c r="C61" s="311" t="s">
        <v>805</v>
      </c>
      <c r="D61" s="306" t="s">
        <v>812</v>
      </c>
      <c r="E61" s="307">
        <v>42380</v>
      </c>
      <c r="F61" s="308">
        <v>2</v>
      </c>
      <c r="G61" s="23" t="s">
        <v>721</v>
      </c>
      <c r="H61" s="23" t="s">
        <v>483</v>
      </c>
      <c r="I61" s="23">
        <v>36</v>
      </c>
      <c r="J61" s="23">
        <v>6</v>
      </c>
      <c r="K61" s="303">
        <v>8</v>
      </c>
      <c r="L61" s="20">
        <v>313</v>
      </c>
      <c r="M61" s="20">
        <f>231+14</f>
        <v>245</v>
      </c>
      <c r="N61" s="20">
        <v>103</v>
      </c>
      <c r="O61" s="20">
        <f>128+14</f>
        <v>142</v>
      </c>
      <c r="P61" s="20" t="s">
        <v>790</v>
      </c>
    </row>
    <row r="62" spans="1:16" ht="12.75">
      <c r="A62" s="20">
        <v>32</v>
      </c>
      <c r="B62" s="20" t="s">
        <v>41</v>
      </c>
      <c r="C62" s="20" t="s">
        <v>42</v>
      </c>
      <c r="D62" s="21">
        <v>447852</v>
      </c>
      <c r="E62" s="302">
        <v>42381</v>
      </c>
      <c r="F62" s="20">
        <v>2</v>
      </c>
      <c r="G62" s="20" t="s">
        <v>721</v>
      </c>
      <c r="H62" s="20" t="s">
        <v>491</v>
      </c>
      <c r="I62" s="20">
        <v>8</v>
      </c>
      <c r="J62" s="20">
        <v>13</v>
      </c>
      <c r="K62" s="24">
        <v>2.3</v>
      </c>
      <c r="L62" s="25">
        <v>121</v>
      </c>
      <c r="M62" s="25">
        <f>85</f>
        <v>85</v>
      </c>
      <c r="N62" s="25">
        <v>10</v>
      </c>
      <c r="O62" s="25">
        <v>75</v>
      </c>
      <c r="P62" s="20" t="s">
        <v>45</v>
      </c>
    </row>
    <row r="63" spans="1:16" ht="12.75">
      <c r="A63" s="20">
        <v>33</v>
      </c>
      <c r="B63" s="20" t="s">
        <v>41</v>
      </c>
      <c r="C63" s="20" t="s">
        <v>42</v>
      </c>
      <c r="D63" s="312" t="s">
        <v>813</v>
      </c>
      <c r="E63" s="302">
        <v>42381</v>
      </c>
      <c r="F63" s="20">
        <v>2</v>
      </c>
      <c r="G63" s="20" t="s">
        <v>721</v>
      </c>
      <c r="H63" s="20" t="s">
        <v>503</v>
      </c>
      <c r="I63" s="20">
        <v>10</v>
      </c>
      <c r="J63" s="20">
        <v>16</v>
      </c>
      <c r="K63" s="24">
        <v>2.7</v>
      </c>
      <c r="L63" s="20">
        <v>99</v>
      </c>
      <c r="M63" s="20">
        <f>77+3</f>
        <v>80</v>
      </c>
      <c r="N63" s="20">
        <v>11</v>
      </c>
      <c r="O63" s="20">
        <v>69</v>
      </c>
      <c r="P63" s="20" t="s">
        <v>45</v>
      </c>
    </row>
    <row r="64" spans="1:16" ht="12.75">
      <c r="A64" s="20">
        <v>34</v>
      </c>
      <c r="B64" s="20" t="s">
        <v>41</v>
      </c>
      <c r="C64" s="20" t="s">
        <v>42</v>
      </c>
      <c r="D64" s="312" t="s">
        <v>814</v>
      </c>
      <c r="E64" s="302">
        <v>42387</v>
      </c>
      <c r="F64" s="20">
        <v>2</v>
      </c>
      <c r="G64" s="20" t="s">
        <v>707</v>
      </c>
      <c r="H64" s="20" t="s">
        <v>44</v>
      </c>
      <c r="I64" s="20">
        <v>27</v>
      </c>
      <c r="J64" s="20">
        <v>2.1</v>
      </c>
      <c r="K64" s="24">
        <v>3</v>
      </c>
      <c r="L64" s="20">
        <v>97</v>
      </c>
      <c r="M64" s="20">
        <v>86</v>
      </c>
      <c r="N64" s="20">
        <v>7</v>
      </c>
      <c r="O64" s="20">
        <v>79</v>
      </c>
      <c r="P64" s="20" t="s">
        <v>45</v>
      </c>
    </row>
    <row r="65" spans="1:16" ht="12.75">
      <c r="A65" s="20">
        <v>35</v>
      </c>
      <c r="B65" s="20" t="s">
        <v>41</v>
      </c>
      <c r="C65" s="20" t="s">
        <v>46</v>
      </c>
      <c r="D65" s="312" t="s">
        <v>815</v>
      </c>
      <c r="E65" s="302">
        <v>42389</v>
      </c>
      <c r="F65" s="20">
        <v>2</v>
      </c>
      <c r="G65" s="20" t="s">
        <v>721</v>
      </c>
      <c r="H65" s="20" t="s">
        <v>503</v>
      </c>
      <c r="I65" s="20">
        <v>32</v>
      </c>
      <c r="J65" s="20">
        <v>3</v>
      </c>
      <c r="K65" s="24">
        <v>4.9</v>
      </c>
      <c r="L65" s="20">
        <v>122</v>
      </c>
      <c r="M65" s="20">
        <f>59+2</f>
        <v>61</v>
      </c>
      <c r="N65" s="20"/>
      <c r="O65" s="20">
        <v>61</v>
      </c>
      <c r="P65" s="20" t="s">
        <v>816</v>
      </c>
    </row>
    <row r="66" spans="1:16" ht="12.75">
      <c r="A66" s="20">
        <v>36</v>
      </c>
      <c r="B66" s="20" t="s">
        <v>41</v>
      </c>
      <c r="C66" s="20" t="s">
        <v>53</v>
      </c>
      <c r="D66" s="312" t="s">
        <v>817</v>
      </c>
      <c r="E66" s="302">
        <v>42389</v>
      </c>
      <c r="F66" s="20">
        <v>4</v>
      </c>
      <c r="G66" s="20" t="s">
        <v>721</v>
      </c>
      <c r="H66" s="20" t="s">
        <v>44</v>
      </c>
      <c r="I66" s="20">
        <v>48</v>
      </c>
      <c r="J66" s="20">
        <v>7</v>
      </c>
      <c r="K66" s="24">
        <v>7.7</v>
      </c>
      <c r="L66" s="20">
        <v>200</v>
      </c>
      <c r="M66" s="20">
        <f>101+5</f>
        <v>106</v>
      </c>
      <c r="N66" s="20">
        <v>2</v>
      </c>
      <c r="O66" s="20">
        <f>99+5</f>
        <v>104</v>
      </c>
      <c r="P66" s="20" t="s">
        <v>802</v>
      </c>
    </row>
    <row r="67" spans="1:16" ht="12.75">
      <c r="A67" s="20">
        <v>37</v>
      </c>
      <c r="B67" s="20" t="s">
        <v>41</v>
      </c>
      <c r="C67" s="20" t="s">
        <v>42</v>
      </c>
      <c r="D67" s="312" t="s">
        <v>818</v>
      </c>
      <c r="E67" s="302">
        <v>42397</v>
      </c>
      <c r="F67" s="20">
        <v>2</v>
      </c>
      <c r="G67" s="20" t="s">
        <v>721</v>
      </c>
      <c r="H67" s="20" t="s">
        <v>44</v>
      </c>
      <c r="I67" s="20">
        <v>53</v>
      </c>
      <c r="J67" s="20">
        <v>12</v>
      </c>
      <c r="K67" s="24">
        <v>8.4</v>
      </c>
      <c r="L67" s="20">
        <v>120</v>
      </c>
      <c r="M67" s="20">
        <v>88</v>
      </c>
      <c r="N67" s="20"/>
      <c r="O67" s="20">
        <v>88</v>
      </c>
      <c r="P67" s="20" t="s">
        <v>800</v>
      </c>
    </row>
    <row r="68" spans="1:16" ht="12.75">
      <c r="A68" s="20">
        <v>38</v>
      </c>
      <c r="B68" s="20" t="s">
        <v>41</v>
      </c>
      <c r="C68" s="20" t="s">
        <v>53</v>
      </c>
      <c r="D68" s="312" t="s">
        <v>819</v>
      </c>
      <c r="E68" s="302">
        <v>42397</v>
      </c>
      <c r="F68" s="20">
        <v>4</v>
      </c>
      <c r="G68" s="20" t="s">
        <v>608</v>
      </c>
      <c r="H68" s="20" t="s">
        <v>820</v>
      </c>
      <c r="I68" s="20">
        <v>21</v>
      </c>
      <c r="J68" s="20">
        <v>10</v>
      </c>
      <c r="K68" s="24">
        <v>8.3</v>
      </c>
      <c r="L68" s="20">
        <v>181</v>
      </c>
      <c r="M68" s="20">
        <f>158+5</f>
        <v>163</v>
      </c>
      <c r="N68" s="20"/>
      <c r="O68" s="20">
        <f>158+5</f>
        <v>163</v>
      </c>
      <c r="P68" s="20" t="s">
        <v>821</v>
      </c>
    </row>
    <row r="69" spans="1:16" ht="12.75">
      <c r="A69" s="20">
        <v>39</v>
      </c>
      <c r="B69" s="20" t="s">
        <v>41</v>
      </c>
      <c r="C69" s="20" t="s">
        <v>46</v>
      </c>
      <c r="D69" s="312" t="s">
        <v>822</v>
      </c>
      <c r="E69" s="302">
        <v>42397</v>
      </c>
      <c r="F69" s="20">
        <v>2</v>
      </c>
      <c r="G69" s="20" t="s">
        <v>707</v>
      </c>
      <c r="H69" s="20" t="s">
        <v>44</v>
      </c>
      <c r="I69" s="20">
        <v>20</v>
      </c>
      <c r="J69" s="20">
        <v>23</v>
      </c>
      <c r="K69" s="24">
        <v>6.9</v>
      </c>
      <c r="L69" s="20">
        <v>407</v>
      </c>
      <c r="M69" s="20">
        <f>309+33</f>
        <v>342</v>
      </c>
      <c r="N69" s="20">
        <v>54</v>
      </c>
      <c r="O69" s="20">
        <f>255+33</f>
        <v>288</v>
      </c>
      <c r="P69" s="20" t="s">
        <v>47</v>
      </c>
    </row>
  </sheetData>
  <mergeCells count="32"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A7:P7"/>
    <mergeCell ref="A27:P27"/>
    <mergeCell ref="N4:O4"/>
    <mergeCell ref="P4:P5"/>
    <mergeCell ref="I4:I5"/>
    <mergeCell ref="J4:J5"/>
    <mergeCell ref="K4:K5"/>
    <mergeCell ref="L4:M4"/>
    <mergeCell ref="A28:A29"/>
    <mergeCell ref="B28:B29"/>
    <mergeCell ref="C28:C29"/>
    <mergeCell ref="D28:D29"/>
    <mergeCell ref="E28:E29"/>
    <mergeCell ref="F28:F29"/>
    <mergeCell ref="G28:G29"/>
    <mergeCell ref="H28:H29"/>
    <mergeCell ref="N28:O28"/>
    <mergeCell ref="P28:P29"/>
    <mergeCell ref="I28:I29"/>
    <mergeCell ref="J28:J29"/>
    <mergeCell ref="K28:K29"/>
    <mergeCell ref="L28:M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P105"/>
  <sheetViews>
    <sheetView workbookViewId="0" topLeftCell="B1">
      <selection activeCell="A3" sqref="A3:A4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12.7109375" style="0" customWidth="1"/>
    <col min="4" max="4" width="15.00390625" style="0" customWidth="1"/>
    <col min="5" max="5" width="10.28125" style="0" customWidth="1"/>
    <col min="6" max="6" width="18.8515625" style="0" customWidth="1"/>
    <col min="7" max="7" width="27.2812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8.28125" style="0" customWidth="1"/>
  </cols>
  <sheetData>
    <row r="1" spans="1:16" ht="18.75" customHeight="1">
      <c r="A1" s="358" t="s">
        <v>629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35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2.75" customHeight="1">
      <c r="A3" s="360" t="s">
        <v>0</v>
      </c>
      <c r="B3" s="360" t="s">
        <v>1</v>
      </c>
      <c r="C3" s="360" t="s">
        <v>2</v>
      </c>
      <c r="D3" s="426" t="s">
        <v>12</v>
      </c>
      <c r="E3" s="360" t="s">
        <v>13</v>
      </c>
      <c r="F3" s="423" t="s">
        <v>14</v>
      </c>
      <c r="G3" s="423" t="s">
        <v>15</v>
      </c>
      <c r="H3" s="361" t="s">
        <v>9</v>
      </c>
      <c r="I3" s="357" t="s">
        <v>3</v>
      </c>
      <c r="J3" s="357" t="s">
        <v>4</v>
      </c>
      <c r="K3" s="357" t="s">
        <v>5</v>
      </c>
      <c r="L3" s="360" t="s">
        <v>6</v>
      </c>
      <c r="M3" s="360"/>
      <c r="N3" s="425" t="s">
        <v>17</v>
      </c>
      <c r="O3" s="425"/>
      <c r="P3" s="361" t="s">
        <v>16</v>
      </c>
    </row>
    <row r="4" spans="1:16" ht="42.75" customHeight="1">
      <c r="A4" s="360"/>
      <c r="B4" s="360"/>
      <c r="C4" s="360"/>
      <c r="D4" s="465"/>
      <c r="E4" s="360"/>
      <c r="F4" s="460"/>
      <c r="G4" s="460"/>
      <c r="H4" s="461"/>
      <c r="I4" s="357"/>
      <c r="J4" s="357"/>
      <c r="K4" s="357"/>
      <c r="L4" s="9" t="s">
        <v>7</v>
      </c>
      <c r="M4" s="9" t="s">
        <v>8</v>
      </c>
      <c r="N4" s="11" t="s">
        <v>18</v>
      </c>
      <c r="O4" s="11" t="s">
        <v>19</v>
      </c>
      <c r="P4" s="464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21" t="s">
        <v>10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</row>
    <row r="7" spans="1:16" ht="12.75">
      <c r="A7" s="2">
        <v>1</v>
      </c>
      <c r="B7" s="2" t="s">
        <v>445</v>
      </c>
      <c r="C7" s="2" t="s">
        <v>446</v>
      </c>
      <c r="D7" s="2">
        <v>446105</v>
      </c>
      <c r="E7" s="13">
        <v>42361</v>
      </c>
      <c r="F7" s="4" t="s">
        <v>447</v>
      </c>
      <c r="G7" s="4" t="s">
        <v>427</v>
      </c>
      <c r="H7" s="4" t="s">
        <v>68</v>
      </c>
      <c r="I7" s="3">
        <v>5</v>
      </c>
      <c r="J7" s="3">
        <v>22</v>
      </c>
      <c r="K7" s="209">
        <v>2.6</v>
      </c>
      <c r="L7" s="209">
        <v>426</v>
      </c>
      <c r="M7" s="209">
        <v>399</v>
      </c>
      <c r="N7" s="3">
        <v>65</v>
      </c>
      <c r="O7" s="3">
        <v>334</v>
      </c>
      <c r="P7" s="2" t="s">
        <v>448</v>
      </c>
    </row>
    <row r="8" spans="1:16" ht="12.75">
      <c r="A8" s="2">
        <v>2</v>
      </c>
      <c r="B8" s="2" t="s">
        <v>445</v>
      </c>
      <c r="C8" s="2" t="s">
        <v>446</v>
      </c>
      <c r="D8" s="2">
        <v>446105</v>
      </c>
      <c r="E8" s="13">
        <v>42361</v>
      </c>
      <c r="F8" s="4" t="s">
        <v>447</v>
      </c>
      <c r="G8" s="4" t="s">
        <v>427</v>
      </c>
      <c r="H8" s="4" t="s">
        <v>428</v>
      </c>
      <c r="I8" s="3">
        <v>29</v>
      </c>
      <c r="J8" s="3">
        <v>24</v>
      </c>
      <c r="K8" s="209">
        <v>2.2</v>
      </c>
      <c r="L8" s="209">
        <v>529</v>
      </c>
      <c r="M8" s="209">
        <v>496</v>
      </c>
      <c r="N8" s="3">
        <v>162</v>
      </c>
      <c r="O8" s="3">
        <v>334</v>
      </c>
      <c r="P8" s="2" t="s">
        <v>448</v>
      </c>
    </row>
    <row r="9" spans="1:16" ht="12.75">
      <c r="A9" s="2">
        <v>3</v>
      </c>
      <c r="B9" s="2" t="s">
        <v>445</v>
      </c>
      <c r="C9" s="2" t="s">
        <v>446</v>
      </c>
      <c r="D9" s="2">
        <v>446106</v>
      </c>
      <c r="E9" s="13">
        <v>42361</v>
      </c>
      <c r="F9" s="4" t="s">
        <v>447</v>
      </c>
      <c r="G9" s="4" t="s">
        <v>400</v>
      </c>
      <c r="H9" s="4" t="s">
        <v>428</v>
      </c>
      <c r="I9" s="3">
        <v>17</v>
      </c>
      <c r="J9" s="3">
        <v>51</v>
      </c>
      <c r="K9" s="209">
        <v>3</v>
      </c>
      <c r="L9" s="209">
        <v>537</v>
      </c>
      <c r="M9" s="209">
        <v>490</v>
      </c>
      <c r="N9" s="3">
        <v>202</v>
      </c>
      <c r="O9" s="3">
        <v>288</v>
      </c>
      <c r="P9" s="2" t="s">
        <v>448</v>
      </c>
    </row>
    <row r="10" spans="1:16" ht="12.75">
      <c r="A10" s="2">
        <v>4</v>
      </c>
      <c r="B10" s="2" t="s">
        <v>445</v>
      </c>
      <c r="C10" s="2" t="s">
        <v>446</v>
      </c>
      <c r="D10" s="2">
        <v>446106</v>
      </c>
      <c r="E10" s="13">
        <v>42361</v>
      </c>
      <c r="F10" s="4" t="s">
        <v>447</v>
      </c>
      <c r="G10" s="4" t="s">
        <v>400</v>
      </c>
      <c r="H10" s="4" t="s">
        <v>206</v>
      </c>
      <c r="I10" s="4">
        <v>29</v>
      </c>
      <c r="J10" s="5">
        <v>18</v>
      </c>
      <c r="K10" s="6">
        <v>1.7</v>
      </c>
      <c r="L10" s="6">
        <v>217</v>
      </c>
      <c r="M10" s="6">
        <v>199</v>
      </c>
      <c r="N10" s="3">
        <v>6</v>
      </c>
      <c r="O10" s="3">
        <v>193</v>
      </c>
      <c r="P10" s="2" t="s">
        <v>448</v>
      </c>
    </row>
    <row r="11" spans="1:16" ht="12.75">
      <c r="A11" s="2">
        <v>5</v>
      </c>
      <c r="B11" s="2" t="s">
        <v>445</v>
      </c>
      <c r="C11" s="2" t="s">
        <v>449</v>
      </c>
      <c r="D11" s="2">
        <v>446107</v>
      </c>
      <c r="E11" s="13">
        <v>42361</v>
      </c>
      <c r="F11" s="4" t="s">
        <v>450</v>
      </c>
      <c r="G11" s="4" t="s">
        <v>400</v>
      </c>
      <c r="H11" s="4" t="s">
        <v>206</v>
      </c>
      <c r="I11" s="3">
        <v>41</v>
      </c>
      <c r="J11" s="3">
        <v>23</v>
      </c>
      <c r="K11" s="3">
        <v>2.7</v>
      </c>
      <c r="L11" s="3">
        <v>904</v>
      </c>
      <c r="M11" s="3">
        <v>819</v>
      </c>
      <c r="N11" s="3">
        <v>119</v>
      </c>
      <c r="O11" s="3">
        <v>700</v>
      </c>
      <c r="P11" s="2" t="s">
        <v>451</v>
      </c>
    </row>
    <row r="12" spans="1:16" ht="12.75">
      <c r="A12" s="2">
        <v>6</v>
      </c>
      <c r="B12" s="2" t="s">
        <v>445</v>
      </c>
      <c r="C12" s="2" t="s">
        <v>449</v>
      </c>
      <c r="D12" s="2">
        <v>446107</v>
      </c>
      <c r="E12" s="13">
        <v>42361</v>
      </c>
      <c r="F12" s="4" t="s">
        <v>450</v>
      </c>
      <c r="G12" s="4" t="s">
        <v>400</v>
      </c>
      <c r="H12" s="4" t="s">
        <v>68</v>
      </c>
      <c r="I12" s="3">
        <v>21</v>
      </c>
      <c r="J12" s="238">
        <v>11</v>
      </c>
      <c r="K12" s="3">
        <v>0.4</v>
      </c>
      <c r="L12" s="3">
        <v>94</v>
      </c>
      <c r="M12" s="3">
        <v>89</v>
      </c>
      <c r="N12" s="3">
        <v>15</v>
      </c>
      <c r="O12" s="3">
        <v>74</v>
      </c>
      <c r="P12" s="2" t="s">
        <v>452</v>
      </c>
    </row>
    <row r="13" spans="1:16" ht="12.75">
      <c r="A13" s="2">
        <v>7</v>
      </c>
      <c r="B13" s="2" t="s">
        <v>445</v>
      </c>
      <c r="C13" s="2" t="s">
        <v>453</v>
      </c>
      <c r="D13" s="2">
        <v>446108</v>
      </c>
      <c r="E13" s="13">
        <v>42361</v>
      </c>
      <c r="F13" s="4" t="s">
        <v>447</v>
      </c>
      <c r="G13" s="4" t="s">
        <v>400</v>
      </c>
      <c r="H13" s="4" t="s">
        <v>428</v>
      </c>
      <c r="I13" s="4">
        <v>14</v>
      </c>
      <c r="J13" s="211">
        <v>9</v>
      </c>
      <c r="K13" s="4">
        <v>2.2</v>
      </c>
      <c r="L13" s="4">
        <v>775</v>
      </c>
      <c r="M13" s="4">
        <v>703</v>
      </c>
      <c r="N13" s="3">
        <v>562</v>
      </c>
      <c r="O13" s="3">
        <v>141</v>
      </c>
      <c r="P13" s="2" t="s">
        <v>454</v>
      </c>
    </row>
    <row r="14" spans="1:16" ht="12.75">
      <c r="A14" s="2">
        <v>8</v>
      </c>
      <c r="B14" s="2" t="s">
        <v>445</v>
      </c>
      <c r="C14" s="2" t="s">
        <v>453</v>
      </c>
      <c r="D14" s="2">
        <v>446108</v>
      </c>
      <c r="E14" s="13">
        <v>42361</v>
      </c>
      <c r="F14" s="4" t="s">
        <v>447</v>
      </c>
      <c r="G14" s="4" t="s">
        <v>400</v>
      </c>
      <c r="H14" s="4" t="s">
        <v>428</v>
      </c>
      <c r="I14" s="4">
        <v>43</v>
      </c>
      <c r="J14" s="211">
        <v>22</v>
      </c>
      <c r="K14" s="4">
        <v>1.7</v>
      </c>
      <c r="L14" s="4">
        <v>639</v>
      </c>
      <c r="M14" s="4">
        <v>576</v>
      </c>
      <c r="N14" s="3">
        <v>414</v>
      </c>
      <c r="O14" s="3">
        <v>162</v>
      </c>
      <c r="P14" s="2" t="s">
        <v>454</v>
      </c>
    </row>
    <row r="15" spans="1:16" ht="12.75">
      <c r="A15" s="2">
        <v>9</v>
      </c>
      <c r="B15" s="2" t="s">
        <v>445</v>
      </c>
      <c r="C15" s="2" t="s">
        <v>453</v>
      </c>
      <c r="D15" s="2">
        <v>446109</v>
      </c>
      <c r="E15" s="13">
        <v>42361</v>
      </c>
      <c r="F15" s="4" t="s">
        <v>447</v>
      </c>
      <c r="G15" s="4" t="s">
        <v>427</v>
      </c>
      <c r="H15" s="4" t="s">
        <v>428</v>
      </c>
      <c r="I15" s="4">
        <v>15</v>
      </c>
      <c r="J15" s="211">
        <v>19</v>
      </c>
      <c r="K15" s="4">
        <v>1</v>
      </c>
      <c r="L15" s="4">
        <v>218</v>
      </c>
      <c r="M15" s="4">
        <v>204</v>
      </c>
      <c r="N15" s="3">
        <v>73</v>
      </c>
      <c r="O15" s="3">
        <v>131</v>
      </c>
      <c r="P15" s="2" t="s">
        <v>454</v>
      </c>
    </row>
    <row r="16" spans="1:16" ht="12.75">
      <c r="A16" s="2">
        <v>10</v>
      </c>
      <c r="B16" s="2" t="s">
        <v>445</v>
      </c>
      <c r="C16" s="2" t="s">
        <v>453</v>
      </c>
      <c r="D16" s="2">
        <v>446109</v>
      </c>
      <c r="E16" s="13">
        <v>42361</v>
      </c>
      <c r="F16" s="4" t="s">
        <v>447</v>
      </c>
      <c r="G16" s="4" t="s">
        <v>427</v>
      </c>
      <c r="H16" s="4" t="s">
        <v>428</v>
      </c>
      <c r="I16" s="4">
        <v>15</v>
      </c>
      <c r="J16" s="211">
        <v>21</v>
      </c>
      <c r="K16" s="4">
        <v>1.1</v>
      </c>
      <c r="L16" s="4">
        <v>208</v>
      </c>
      <c r="M16" s="4">
        <v>194</v>
      </c>
      <c r="N16" s="3">
        <v>76</v>
      </c>
      <c r="O16" s="3">
        <v>118</v>
      </c>
      <c r="P16" s="2" t="s">
        <v>454</v>
      </c>
    </row>
    <row r="17" spans="1:16" ht="12.75">
      <c r="A17" s="2">
        <v>11</v>
      </c>
      <c r="B17" s="2" t="s">
        <v>445</v>
      </c>
      <c r="C17" s="2" t="s">
        <v>453</v>
      </c>
      <c r="D17" s="2">
        <v>446109</v>
      </c>
      <c r="E17" s="13">
        <v>42361</v>
      </c>
      <c r="F17" s="4" t="s">
        <v>447</v>
      </c>
      <c r="G17" s="4" t="s">
        <v>427</v>
      </c>
      <c r="H17" s="4" t="s">
        <v>428</v>
      </c>
      <c r="I17" s="4">
        <v>15</v>
      </c>
      <c r="J17" s="211">
        <v>12</v>
      </c>
      <c r="K17" s="4">
        <v>0.9</v>
      </c>
      <c r="L17" s="4">
        <v>318</v>
      </c>
      <c r="M17" s="4">
        <v>290</v>
      </c>
      <c r="N17" s="3">
        <v>186</v>
      </c>
      <c r="O17" s="3">
        <v>104</v>
      </c>
      <c r="P17" s="2" t="s">
        <v>454</v>
      </c>
    </row>
    <row r="18" spans="1:16" ht="12.75">
      <c r="A18" s="2">
        <v>12</v>
      </c>
      <c r="B18" s="2" t="s">
        <v>445</v>
      </c>
      <c r="C18" s="2" t="s">
        <v>455</v>
      </c>
      <c r="D18" s="2">
        <v>446110</v>
      </c>
      <c r="E18" s="13">
        <v>42361</v>
      </c>
      <c r="F18" s="4" t="s">
        <v>447</v>
      </c>
      <c r="G18" s="4" t="s">
        <v>427</v>
      </c>
      <c r="H18" s="4" t="s">
        <v>433</v>
      </c>
      <c r="I18" s="4">
        <v>3</v>
      </c>
      <c r="J18" s="211">
        <v>14</v>
      </c>
      <c r="K18" s="4">
        <v>3</v>
      </c>
      <c r="L18" s="4">
        <v>859</v>
      </c>
      <c r="M18" s="4">
        <v>813</v>
      </c>
      <c r="N18" s="3">
        <v>306</v>
      </c>
      <c r="O18" s="3">
        <v>507</v>
      </c>
      <c r="P18" s="2" t="s">
        <v>456</v>
      </c>
    </row>
    <row r="19" spans="1:16" ht="12.75">
      <c r="A19" s="2">
        <v>13</v>
      </c>
      <c r="B19" s="2" t="s">
        <v>445</v>
      </c>
      <c r="C19" s="2" t="s">
        <v>455</v>
      </c>
      <c r="D19" s="2">
        <v>446110</v>
      </c>
      <c r="E19" s="13">
        <v>42361</v>
      </c>
      <c r="F19" s="4" t="s">
        <v>447</v>
      </c>
      <c r="G19" s="4" t="s">
        <v>427</v>
      </c>
      <c r="H19" s="4" t="s">
        <v>428</v>
      </c>
      <c r="I19" s="4">
        <v>26</v>
      </c>
      <c r="J19" s="211">
        <v>14</v>
      </c>
      <c r="K19" s="4">
        <v>1.1</v>
      </c>
      <c r="L19" s="4">
        <v>287</v>
      </c>
      <c r="M19" s="4">
        <v>261</v>
      </c>
      <c r="N19" s="3">
        <v>184</v>
      </c>
      <c r="O19" s="3">
        <v>77</v>
      </c>
      <c r="P19" s="2" t="s">
        <v>456</v>
      </c>
    </row>
    <row r="20" spans="1:16" ht="12.75">
      <c r="A20" s="2">
        <v>14</v>
      </c>
      <c r="B20" s="2" t="s">
        <v>445</v>
      </c>
      <c r="C20" s="2" t="s">
        <v>455</v>
      </c>
      <c r="D20" s="2">
        <v>446111</v>
      </c>
      <c r="E20" s="13">
        <v>42361</v>
      </c>
      <c r="F20" s="4" t="s">
        <v>447</v>
      </c>
      <c r="G20" s="4" t="s">
        <v>400</v>
      </c>
      <c r="H20" s="4" t="s">
        <v>428</v>
      </c>
      <c r="I20" s="4">
        <v>35</v>
      </c>
      <c r="J20" s="211">
        <v>20</v>
      </c>
      <c r="K20" s="4">
        <v>2.2</v>
      </c>
      <c r="L20" s="4">
        <v>737</v>
      </c>
      <c r="M20" s="4">
        <v>684</v>
      </c>
      <c r="N20" s="3">
        <v>281</v>
      </c>
      <c r="O20" s="3">
        <v>403</v>
      </c>
      <c r="P20" s="2" t="s">
        <v>456</v>
      </c>
    </row>
    <row r="21" spans="1:16" ht="12.75">
      <c r="A21" s="2">
        <v>15</v>
      </c>
      <c r="B21" s="2" t="s">
        <v>445</v>
      </c>
      <c r="C21" s="2" t="s">
        <v>457</v>
      </c>
      <c r="D21" s="2">
        <v>446112</v>
      </c>
      <c r="E21" s="13">
        <v>42361</v>
      </c>
      <c r="F21" s="4" t="s">
        <v>447</v>
      </c>
      <c r="G21" s="4" t="s">
        <v>400</v>
      </c>
      <c r="H21" s="4" t="s">
        <v>428</v>
      </c>
      <c r="I21" s="4">
        <v>57</v>
      </c>
      <c r="J21" s="211">
        <v>2</v>
      </c>
      <c r="K21" s="4">
        <v>2.1</v>
      </c>
      <c r="L21" s="4">
        <v>469</v>
      </c>
      <c r="M21" s="4">
        <v>417</v>
      </c>
      <c r="N21" s="3">
        <v>250</v>
      </c>
      <c r="O21" s="3">
        <v>167</v>
      </c>
      <c r="P21" s="2" t="s">
        <v>458</v>
      </c>
    </row>
    <row r="22" spans="1:16" ht="12.75">
      <c r="A22" s="2">
        <v>16</v>
      </c>
      <c r="B22" s="2" t="s">
        <v>445</v>
      </c>
      <c r="C22" s="2" t="s">
        <v>457</v>
      </c>
      <c r="D22" s="2">
        <v>446112</v>
      </c>
      <c r="E22" s="13">
        <v>42361</v>
      </c>
      <c r="F22" s="4" t="s">
        <v>447</v>
      </c>
      <c r="G22" s="4" t="s">
        <v>400</v>
      </c>
      <c r="H22" s="4" t="s">
        <v>428</v>
      </c>
      <c r="I22" s="4">
        <v>57</v>
      </c>
      <c r="J22" s="211">
        <v>14</v>
      </c>
      <c r="K22" s="4">
        <v>2.2</v>
      </c>
      <c r="L22" s="4">
        <v>650</v>
      </c>
      <c r="M22" s="4">
        <v>579</v>
      </c>
      <c r="N22" s="3">
        <v>346</v>
      </c>
      <c r="O22" s="3">
        <v>579</v>
      </c>
      <c r="P22" s="2" t="s">
        <v>458</v>
      </c>
    </row>
    <row r="23" spans="1:16" ht="12.75">
      <c r="A23" s="2">
        <v>17</v>
      </c>
      <c r="B23" s="2" t="s">
        <v>445</v>
      </c>
      <c r="C23" s="2" t="s">
        <v>457</v>
      </c>
      <c r="D23" s="2">
        <v>446113</v>
      </c>
      <c r="E23" s="13">
        <v>42361</v>
      </c>
      <c r="F23" s="4" t="s">
        <v>447</v>
      </c>
      <c r="G23" s="4" t="s">
        <v>427</v>
      </c>
      <c r="H23" s="4" t="s">
        <v>428</v>
      </c>
      <c r="I23" s="4">
        <v>68</v>
      </c>
      <c r="J23" s="211">
        <v>16</v>
      </c>
      <c r="K23" s="4">
        <v>2.3</v>
      </c>
      <c r="L23" s="4">
        <v>926</v>
      </c>
      <c r="M23" s="4">
        <v>834</v>
      </c>
      <c r="N23" s="3">
        <v>566</v>
      </c>
      <c r="O23" s="3">
        <v>268</v>
      </c>
      <c r="P23" s="2" t="s">
        <v>458</v>
      </c>
    </row>
    <row r="24" spans="1:16" ht="12.75">
      <c r="A24" s="2">
        <v>18</v>
      </c>
      <c r="B24" s="2" t="s">
        <v>445</v>
      </c>
      <c r="C24" s="2" t="s">
        <v>457</v>
      </c>
      <c r="D24" s="2">
        <v>446113</v>
      </c>
      <c r="E24" s="13">
        <v>42361</v>
      </c>
      <c r="F24" s="4" t="s">
        <v>447</v>
      </c>
      <c r="G24" s="4" t="s">
        <v>427</v>
      </c>
      <c r="H24" s="4" t="s">
        <v>428</v>
      </c>
      <c r="I24" s="4">
        <v>66</v>
      </c>
      <c r="J24" s="211">
        <v>32</v>
      </c>
      <c r="K24" s="4">
        <v>1.6</v>
      </c>
      <c r="L24" s="4">
        <v>311</v>
      </c>
      <c r="M24" s="4">
        <v>278</v>
      </c>
      <c r="N24" s="3">
        <v>232</v>
      </c>
      <c r="O24" s="3">
        <v>46</v>
      </c>
      <c r="P24" s="2" t="s">
        <v>458</v>
      </c>
    </row>
    <row r="25" spans="1:16" ht="12.75">
      <c r="A25" s="2">
        <v>19</v>
      </c>
      <c r="B25" s="2" t="s">
        <v>445</v>
      </c>
      <c r="C25" s="2" t="s">
        <v>457</v>
      </c>
      <c r="D25" s="2">
        <v>446113</v>
      </c>
      <c r="E25" s="13">
        <v>42361</v>
      </c>
      <c r="F25" s="4" t="s">
        <v>447</v>
      </c>
      <c r="G25" s="4" t="s">
        <v>427</v>
      </c>
      <c r="H25" s="4" t="s">
        <v>428</v>
      </c>
      <c r="I25" s="4">
        <v>66</v>
      </c>
      <c r="J25" s="211">
        <v>4</v>
      </c>
      <c r="K25" s="4">
        <v>2.2</v>
      </c>
      <c r="L25" s="4">
        <v>604</v>
      </c>
      <c r="M25" s="4">
        <v>541</v>
      </c>
      <c r="N25" s="3">
        <v>444</v>
      </c>
      <c r="O25" s="3">
        <v>97</v>
      </c>
      <c r="P25" s="2" t="s">
        <v>458</v>
      </c>
    </row>
    <row r="26" spans="1:16" ht="12.75">
      <c r="A26" s="2">
        <v>20</v>
      </c>
      <c r="B26" s="2" t="s">
        <v>445</v>
      </c>
      <c r="C26" s="2" t="s">
        <v>459</v>
      </c>
      <c r="D26" s="2">
        <v>446114</v>
      </c>
      <c r="E26" s="13">
        <v>42361</v>
      </c>
      <c r="F26" s="4" t="s">
        <v>447</v>
      </c>
      <c r="G26" s="4" t="s">
        <v>400</v>
      </c>
      <c r="H26" s="4" t="s">
        <v>433</v>
      </c>
      <c r="I26" s="4">
        <v>7</v>
      </c>
      <c r="J26" s="211">
        <v>8</v>
      </c>
      <c r="K26" s="4">
        <v>1.9</v>
      </c>
      <c r="L26" s="4">
        <v>510</v>
      </c>
      <c r="M26" s="4">
        <v>481</v>
      </c>
      <c r="N26" s="3">
        <v>188</v>
      </c>
      <c r="O26" s="3">
        <v>293</v>
      </c>
      <c r="P26" s="2" t="s">
        <v>460</v>
      </c>
    </row>
    <row r="27" spans="1:16" ht="12.75">
      <c r="A27" s="2">
        <v>21</v>
      </c>
      <c r="B27" s="2" t="s">
        <v>445</v>
      </c>
      <c r="C27" s="2" t="s">
        <v>459</v>
      </c>
      <c r="D27" s="2">
        <v>446114</v>
      </c>
      <c r="E27" s="13">
        <v>42361</v>
      </c>
      <c r="F27" s="4" t="s">
        <v>447</v>
      </c>
      <c r="G27" s="4" t="s">
        <v>400</v>
      </c>
      <c r="H27" s="4" t="s">
        <v>428</v>
      </c>
      <c r="I27" s="4">
        <v>59</v>
      </c>
      <c r="J27" s="211">
        <v>3</v>
      </c>
      <c r="K27" s="4">
        <v>2.5</v>
      </c>
      <c r="L27" s="4">
        <v>849</v>
      </c>
      <c r="M27" s="4">
        <v>768</v>
      </c>
      <c r="N27" s="3">
        <v>517</v>
      </c>
      <c r="O27" s="3">
        <v>251</v>
      </c>
      <c r="P27" s="2" t="s">
        <v>461</v>
      </c>
    </row>
    <row r="28" spans="1:16" ht="12.75">
      <c r="A28" s="2">
        <v>22</v>
      </c>
      <c r="B28" s="2" t="s">
        <v>445</v>
      </c>
      <c r="C28" s="2" t="s">
        <v>459</v>
      </c>
      <c r="D28" s="2">
        <v>446115</v>
      </c>
      <c r="E28" s="13">
        <v>42361</v>
      </c>
      <c r="F28" s="4" t="s">
        <v>447</v>
      </c>
      <c r="G28" s="4" t="s">
        <v>427</v>
      </c>
      <c r="H28" s="4" t="s">
        <v>203</v>
      </c>
      <c r="I28" s="4">
        <v>27</v>
      </c>
      <c r="J28" s="211">
        <v>10</v>
      </c>
      <c r="K28" s="4">
        <v>2.8</v>
      </c>
      <c r="L28" s="4">
        <v>570</v>
      </c>
      <c r="M28" s="4">
        <v>539</v>
      </c>
      <c r="N28" s="3">
        <v>97</v>
      </c>
      <c r="O28" s="3">
        <v>442</v>
      </c>
      <c r="P28" s="2" t="s">
        <v>460</v>
      </c>
    </row>
    <row r="29" spans="1:16" ht="12.75">
      <c r="A29" s="2">
        <v>23</v>
      </c>
      <c r="B29" s="2" t="s">
        <v>445</v>
      </c>
      <c r="C29" s="2" t="s">
        <v>459</v>
      </c>
      <c r="D29" s="2">
        <v>446115</v>
      </c>
      <c r="E29" s="13">
        <v>42361</v>
      </c>
      <c r="F29" s="4" t="s">
        <v>447</v>
      </c>
      <c r="G29" s="4" t="s">
        <v>427</v>
      </c>
      <c r="H29" s="4" t="s">
        <v>433</v>
      </c>
      <c r="I29" s="4">
        <v>69</v>
      </c>
      <c r="J29" s="211">
        <v>24</v>
      </c>
      <c r="K29" s="4">
        <v>1.3</v>
      </c>
      <c r="L29" s="4">
        <v>329</v>
      </c>
      <c r="M29" s="4">
        <v>314</v>
      </c>
      <c r="N29" s="3">
        <v>84</v>
      </c>
      <c r="O29" s="3">
        <v>230</v>
      </c>
      <c r="P29" s="2" t="s">
        <v>461</v>
      </c>
    </row>
    <row r="30" spans="1:16" ht="12.75">
      <c r="A30" s="2">
        <v>24</v>
      </c>
      <c r="B30" s="2" t="s">
        <v>445</v>
      </c>
      <c r="C30" s="2" t="s">
        <v>459</v>
      </c>
      <c r="D30" s="2">
        <v>446115</v>
      </c>
      <c r="E30" s="13">
        <v>42361</v>
      </c>
      <c r="F30" s="4" t="s">
        <v>447</v>
      </c>
      <c r="G30" s="4" t="s">
        <v>427</v>
      </c>
      <c r="H30" s="4" t="s">
        <v>433</v>
      </c>
      <c r="I30" s="4">
        <v>65</v>
      </c>
      <c r="J30" s="211">
        <v>22</v>
      </c>
      <c r="K30" s="4">
        <v>1.3</v>
      </c>
      <c r="L30" s="4">
        <v>967</v>
      </c>
      <c r="M30" s="4">
        <v>909</v>
      </c>
      <c r="N30" s="3">
        <v>364</v>
      </c>
      <c r="O30" s="3">
        <v>545</v>
      </c>
      <c r="P30" s="2" t="s">
        <v>461</v>
      </c>
    </row>
    <row r="31" spans="1:16" ht="12.75">
      <c r="A31" s="2">
        <v>25</v>
      </c>
      <c r="B31" s="2" t="s">
        <v>445</v>
      </c>
      <c r="C31" s="2" t="s">
        <v>459</v>
      </c>
      <c r="D31" s="2">
        <v>446115</v>
      </c>
      <c r="E31" s="13">
        <v>42361</v>
      </c>
      <c r="F31" s="4" t="s">
        <v>447</v>
      </c>
      <c r="G31" s="4" t="s">
        <v>427</v>
      </c>
      <c r="H31" s="4" t="s">
        <v>433</v>
      </c>
      <c r="I31" s="4">
        <v>59</v>
      </c>
      <c r="J31" s="211">
        <v>11</v>
      </c>
      <c r="K31" s="4">
        <v>2.4</v>
      </c>
      <c r="L31" s="4">
        <v>830</v>
      </c>
      <c r="M31" s="4">
        <v>775</v>
      </c>
      <c r="N31" s="3">
        <v>287</v>
      </c>
      <c r="O31" s="3">
        <v>488</v>
      </c>
      <c r="P31" s="2" t="s">
        <v>461</v>
      </c>
    </row>
    <row r="32" spans="1:16" ht="12.75">
      <c r="A32" s="2">
        <v>26</v>
      </c>
      <c r="B32" s="2" t="s">
        <v>445</v>
      </c>
      <c r="C32" s="2" t="s">
        <v>459</v>
      </c>
      <c r="D32" s="2">
        <v>446115</v>
      </c>
      <c r="E32" s="13">
        <v>42361</v>
      </c>
      <c r="F32" s="4" t="s">
        <v>447</v>
      </c>
      <c r="G32" s="4" t="s">
        <v>427</v>
      </c>
      <c r="H32" s="4" t="s">
        <v>433</v>
      </c>
      <c r="I32" s="4">
        <v>32</v>
      </c>
      <c r="J32" s="211">
        <v>32</v>
      </c>
      <c r="K32" s="4">
        <v>3.3</v>
      </c>
      <c r="L32" s="4">
        <v>656</v>
      </c>
      <c r="M32" s="4">
        <v>623</v>
      </c>
      <c r="N32" s="3">
        <v>134</v>
      </c>
      <c r="O32" s="3">
        <v>489</v>
      </c>
      <c r="P32" s="2" t="s">
        <v>462</v>
      </c>
    </row>
    <row r="33" spans="1:16" ht="12.75">
      <c r="A33" s="155">
        <v>27</v>
      </c>
      <c r="B33" s="2" t="s">
        <v>445</v>
      </c>
      <c r="C33" s="2" t="s">
        <v>459</v>
      </c>
      <c r="D33" s="155">
        <v>446129</v>
      </c>
      <c r="E33" s="153">
        <v>42394</v>
      </c>
      <c r="F33" s="4" t="s">
        <v>447</v>
      </c>
      <c r="G33" s="4" t="s">
        <v>427</v>
      </c>
      <c r="H33" s="154" t="s">
        <v>428</v>
      </c>
      <c r="I33" s="154">
        <v>70</v>
      </c>
      <c r="J33" s="159">
        <v>23</v>
      </c>
      <c r="K33" s="154">
        <v>0.6</v>
      </c>
      <c r="L33" s="154">
        <v>242</v>
      </c>
      <c r="M33" s="154">
        <v>218</v>
      </c>
      <c r="N33" s="155">
        <v>112</v>
      </c>
      <c r="O33" s="155">
        <v>106</v>
      </c>
      <c r="P33" s="155" t="s">
        <v>461</v>
      </c>
    </row>
    <row r="34" spans="1:16" ht="12.75">
      <c r="A34" s="155">
        <v>28</v>
      </c>
      <c r="B34" s="2" t="s">
        <v>445</v>
      </c>
      <c r="C34" s="2" t="s">
        <v>459</v>
      </c>
      <c r="D34" s="155">
        <v>446129</v>
      </c>
      <c r="E34" s="153">
        <v>42394</v>
      </c>
      <c r="F34" s="4" t="s">
        <v>447</v>
      </c>
      <c r="G34" s="4" t="s">
        <v>427</v>
      </c>
      <c r="H34" s="154" t="s">
        <v>428</v>
      </c>
      <c r="I34" s="154">
        <v>53</v>
      </c>
      <c r="J34" s="159">
        <v>39</v>
      </c>
      <c r="K34" s="154">
        <v>1.7</v>
      </c>
      <c r="L34" s="154">
        <v>618</v>
      </c>
      <c r="M34" s="154">
        <v>562</v>
      </c>
      <c r="N34" s="155">
        <v>337</v>
      </c>
      <c r="O34" s="155">
        <v>225</v>
      </c>
      <c r="P34" s="155" t="s">
        <v>620</v>
      </c>
    </row>
    <row r="35" spans="1:16" ht="18.75">
      <c r="A35" s="419" t="s">
        <v>11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74"/>
    </row>
    <row r="36" spans="1:16" ht="12.75">
      <c r="A36" s="2">
        <v>1</v>
      </c>
      <c r="B36" s="2" t="s">
        <v>445</v>
      </c>
      <c r="C36" s="2" t="s">
        <v>459</v>
      </c>
      <c r="D36" s="2">
        <v>446116</v>
      </c>
      <c r="E36" s="13">
        <v>42371</v>
      </c>
      <c r="F36" s="4" t="s">
        <v>447</v>
      </c>
      <c r="G36" s="4" t="s">
        <v>463</v>
      </c>
      <c r="H36" s="4" t="s">
        <v>428</v>
      </c>
      <c r="I36" s="4">
        <v>62</v>
      </c>
      <c r="J36" s="4">
        <v>49</v>
      </c>
      <c r="K36" s="6">
        <v>2</v>
      </c>
      <c r="L36" s="6">
        <v>30</v>
      </c>
      <c r="M36" s="6">
        <v>30</v>
      </c>
      <c r="N36" s="3">
        <v>8</v>
      </c>
      <c r="O36" s="3">
        <v>22</v>
      </c>
      <c r="P36" s="2" t="s">
        <v>454</v>
      </c>
    </row>
    <row r="37" spans="1:16" ht="12.75">
      <c r="A37" s="2">
        <v>2</v>
      </c>
      <c r="B37" s="2" t="s">
        <v>445</v>
      </c>
      <c r="C37" s="2" t="s">
        <v>459</v>
      </c>
      <c r="D37" s="2">
        <v>446116</v>
      </c>
      <c r="E37" s="13">
        <v>42371</v>
      </c>
      <c r="F37" s="4" t="s">
        <v>447</v>
      </c>
      <c r="G37" s="4" t="s">
        <v>463</v>
      </c>
      <c r="H37" s="4" t="s">
        <v>428</v>
      </c>
      <c r="I37" s="4">
        <v>55</v>
      </c>
      <c r="J37" s="4">
        <v>1</v>
      </c>
      <c r="K37" s="6">
        <v>2.1</v>
      </c>
      <c r="L37" s="6">
        <v>34</v>
      </c>
      <c r="M37" s="6">
        <v>34</v>
      </c>
      <c r="N37" s="3">
        <v>2</v>
      </c>
      <c r="O37" s="3">
        <v>32</v>
      </c>
      <c r="P37" s="2" t="s">
        <v>461</v>
      </c>
    </row>
    <row r="38" spans="1:16" ht="12.75">
      <c r="A38" s="2">
        <v>3</v>
      </c>
      <c r="B38" s="2" t="s">
        <v>445</v>
      </c>
      <c r="C38" s="2" t="s">
        <v>455</v>
      </c>
      <c r="D38" s="2">
        <v>446117</v>
      </c>
      <c r="E38" s="13">
        <v>42371</v>
      </c>
      <c r="F38" s="4" t="s">
        <v>447</v>
      </c>
      <c r="G38" s="4" t="s">
        <v>463</v>
      </c>
      <c r="H38" s="4" t="s">
        <v>433</v>
      </c>
      <c r="I38" s="4">
        <v>22</v>
      </c>
      <c r="J38" s="4">
        <v>24</v>
      </c>
      <c r="K38" s="4">
        <v>1.6</v>
      </c>
      <c r="L38" s="4">
        <v>21</v>
      </c>
      <c r="M38" s="4">
        <v>21</v>
      </c>
      <c r="N38" s="3">
        <v>0</v>
      </c>
      <c r="O38" s="3">
        <v>21</v>
      </c>
      <c r="P38" s="2" t="s">
        <v>456</v>
      </c>
    </row>
    <row r="39" spans="1:16" ht="12.75">
      <c r="A39" s="2">
        <v>4</v>
      </c>
      <c r="B39" s="2" t="s">
        <v>445</v>
      </c>
      <c r="C39" s="2" t="s">
        <v>455</v>
      </c>
      <c r="D39" s="2">
        <v>446117</v>
      </c>
      <c r="E39" s="13">
        <v>42371</v>
      </c>
      <c r="F39" s="4" t="s">
        <v>447</v>
      </c>
      <c r="G39" s="4" t="s">
        <v>463</v>
      </c>
      <c r="H39" s="4" t="s">
        <v>428</v>
      </c>
      <c r="I39" s="4">
        <v>5</v>
      </c>
      <c r="J39" s="4">
        <v>24</v>
      </c>
      <c r="K39" s="6">
        <v>1.5</v>
      </c>
      <c r="L39" s="6">
        <v>41</v>
      </c>
      <c r="M39" s="6">
        <v>39</v>
      </c>
      <c r="N39" s="3">
        <v>0</v>
      </c>
      <c r="O39" s="3">
        <v>39</v>
      </c>
      <c r="P39" s="2" t="s">
        <v>456</v>
      </c>
    </row>
    <row r="40" spans="1:16" ht="12.75">
      <c r="A40" s="2">
        <v>5</v>
      </c>
      <c r="B40" s="2" t="s">
        <v>445</v>
      </c>
      <c r="C40" s="2" t="s">
        <v>455</v>
      </c>
      <c r="D40" s="2">
        <v>446117</v>
      </c>
      <c r="E40" s="13">
        <v>42371</v>
      </c>
      <c r="F40" s="4" t="s">
        <v>447</v>
      </c>
      <c r="G40" s="4" t="s">
        <v>463</v>
      </c>
      <c r="H40" s="4" t="s">
        <v>428</v>
      </c>
      <c r="I40" s="8">
        <v>36</v>
      </c>
      <c r="J40" s="8">
        <v>29</v>
      </c>
      <c r="K40" s="8">
        <v>1.6</v>
      </c>
      <c r="L40" s="8">
        <v>34</v>
      </c>
      <c r="M40" s="8">
        <v>33</v>
      </c>
      <c r="N40" s="7">
        <v>0</v>
      </c>
      <c r="O40" s="7">
        <v>33</v>
      </c>
      <c r="P40" s="2" t="s">
        <v>456</v>
      </c>
    </row>
    <row r="41" spans="1:16" ht="12.75">
      <c r="A41" s="2">
        <v>6</v>
      </c>
      <c r="B41" s="2" t="s">
        <v>445</v>
      </c>
      <c r="C41" s="2" t="s">
        <v>455</v>
      </c>
      <c r="D41" s="2">
        <v>446117</v>
      </c>
      <c r="E41" s="13">
        <v>42371</v>
      </c>
      <c r="F41" s="4" t="s">
        <v>447</v>
      </c>
      <c r="G41" s="4" t="s">
        <v>463</v>
      </c>
      <c r="H41" s="4" t="s">
        <v>428</v>
      </c>
      <c r="I41" s="4">
        <v>41</v>
      </c>
      <c r="J41" s="4">
        <v>12</v>
      </c>
      <c r="K41" s="4">
        <v>1.2</v>
      </c>
      <c r="L41" s="4">
        <v>35</v>
      </c>
      <c r="M41" s="4">
        <v>33</v>
      </c>
      <c r="N41" s="3">
        <v>0</v>
      </c>
      <c r="O41" s="3">
        <v>33</v>
      </c>
      <c r="P41" s="2" t="s">
        <v>456</v>
      </c>
    </row>
    <row r="42" spans="1:16" ht="12.75">
      <c r="A42" s="2">
        <v>7</v>
      </c>
      <c r="B42" s="2" t="s">
        <v>445</v>
      </c>
      <c r="C42" s="2" t="s">
        <v>449</v>
      </c>
      <c r="D42" s="2">
        <v>446118</v>
      </c>
      <c r="E42" s="13">
        <v>42371</v>
      </c>
      <c r="F42" s="4" t="s">
        <v>464</v>
      </c>
      <c r="G42" s="4" t="s">
        <v>463</v>
      </c>
      <c r="H42" s="4" t="s">
        <v>68</v>
      </c>
      <c r="I42" s="4">
        <v>75</v>
      </c>
      <c r="J42" s="4">
        <v>23</v>
      </c>
      <c r="K42" s="4">
        <v>3.9</v>
      </c>
      <c r="L42" s="4">
        <v>66</v>
      </c>
      <c r="M42" s="4">
        <v>64</v>
      </c>
      <c r="N42" s="3">
        <v>0</v>
      </c>
      <c r="O42" s="3">
        <v>64</v>
      </c>
      <c r="P42" s="2" t="s">
        <v>465</v>
      </c>
    </row>
    <row r="43" spans="1:16" ht="12.75">
      <c r="A43" s="2">
        <v>8</v>
      </c>
      <c r="B43" s="2" t="s">
        <v>445</v>
      </c>
      <c r="C43" s="2" t="s">
        <v>449</v>
      </c>
      <c r="D43" s="2">
        <v>446118</v>
      </c>
      <c r="E43" s="13">
        <v>42371</v>
      </c>
      <c r="F43" s="4" t="s">
        <v>464</v>
      </c>
      <c r="G43" s="4" t="s">
        <v>463</v>
      </c>
      <c r="H43" s="4" t="s">
        <v>68</v>
      </c>
      <c r="I43" s="4">
        <v>73</v>
      </c>
      <c r="J43" s="4">
        <v>28</v>
      </c>
      <c r="K43" s="4">
        <v>2.7</v>
      </c>
      <c r="L43" s="4">
        <v>72</v>
      </c>
      <c r="M43" s="4">
        <v>71</v>
      </c>
      <c r="N43" s="3">
        <v>0</v>
      </c>
      <c r="O43" s="3">
        <v>71</v>
      </c>
      <c r="P43" s="2" t="s">
        <v>465</v>
      </c>
    </row>
    <row r="44" spans="1:16" ht="12.75">
      <c r="A44" s="2">
        <v>9</v>
      </c>
      <c r="B44" s="2" t="s">
        <v>445</v>
      </c>
      <c r="C44" s="2" t="s">
        <v>449</v>
      </c>
      <c r="D44" s="2">
        <v>446118</v>
      </c>
      <c r="E44" s="13">
        <v>42371</v>
      </c>
      <c r="F44" s="4" t="s">
        <v>464</v>
      </c>
      <c r="G44" s="4" t="s">
        <v>463</v>
      </c>
      <c r="H44" s="4" t="s">
        <v>68</v>
      </c>
      <c r="I44" s="4">
        <v>73</v>
      </c>
      <c r="J44" s="5">
        <v>29</v>
      </c>
      <c r="K44" s="6">
        <v>1.7</v>
      </c>
      <c r="L44" s="6">
        <v>34</v>
      </c>
      <c r="M44" s="6">
        <v>34</v>
      </c>
      <c r="N44" s="3">
        <v>0</v>
      </c>
      <c r="O44" s="3">
        <v>34</v>
      </c>
      <c r="P44" s="2" t="s">
        <v>465</v>
      </c>
    </row>
    <row r="45" spans="1:16" ht="12.75">
      <c r="A45" s="2">
        <v>10</v>
      </c>
      <c r="B45" s="2" t="s">
        <v>445</v>
      </c>
      <c r="C45" s="3" t="s">
        <v>453</v>
      </c>
      <c r="D45" s="2">
        <v>446119</v>
      </c>
      <c r="E45" s="13">
        <v>42371</v>
      </c>
      <c r="F45" s="4" t="s">
        <v>447</v>
      </c>
      <c r="G45" s="4" t="s">
        <v>463</v>
      </c>
      <c r="H45" s="4" t="s">
        <v>428</v>
      </c>
      <c r="I45" s="4">
        <v>58</v>
      </c>
      <c r="J45" s="5">
        <v>5</v>
      </c>
      <c r="K45" s="6">
        <v>2.4</v>
      </c>
      <c r="L45" s="6">
        <v>50</v>
      </c>
      <c r="M45" s="6">
        <v>50</v>
      </c>
      <c r="N45" s="3">
        <v>5</v>
      </c>
      <c r="O45" s="3">
        <v>45</v>
      </c>
      <c r="P45" s="2" t="s">
        <v>454</v>
      </c>
    </row>
    <row r="46" spans="1:16" ht="12.75">
      <c r="A46" s="2">
        <v>11</v>
      </c>
      <c r="B46" s="2" t="s">
        <v>445</v>
      </c>
      <c r="C46" s="3" t="s">
        <v>453</v>
      </c>
      <c r="D46" s="2">
        <v>446119</v>
      </c>
      <c r="E46" s="13">
        <v>42371</v>
      </c>
      <c r="F46" s="4" t="s">
        <v>447</v>
      </c>
      <c r="G46" s="4" t="s">
        <v>463</v>
      </c>
      <c r="H46" s="4" t="s">
        <v>428</v>
      </c>
      <c r="I46" s="4">
        <v>9</v>
      </c>
      <c r="J46" s="5">
        <v>22</v>
      </c>
      <c r="K46" s="6">
        <v>1.4</v>
      </c>
      <c r="L46" s="6">
        <v>26</v>
      </c>
      <c r="M46" s="6">
        <v>26</v>
      </c>
      <c r="N46" s="3">
        <v>0</v>
      </c>
      <c r="O46" s="3">
        <v>26</v>
      </c>
      <c r="P46" s="2" t="s">
        <v>454</v>
      </c>
    </row>
    <row r="47" spans="1:16" ht="12.75">
      <c r="A47" s="2">
        <v>12</v>
      </c>
      <c r="B47" s="2" t="s">
        <v>445</v>
      </c>
      <c r="C47" s="3" t="s">
        <v>453</v>
      </c>
      <c r="D47" s="2">
        <v>446119</v>
      </c>
      <c r="E47" s="13">
        <v>42371</v>
      </c>
      <c r="F47" s="4" t="s">
        <v>447</v>
      </c>
      <c r="G47" s="4" t="s">
        <v>463</v>
      </c>
      <c r="H47" s="4" t="s">
        <v>428</v>
      </c>
      <c r="I47" s="4">
        <v>69</v>
      </c>
      <c r="J47" s="5">
        <v>7</v>
      </c>
      <c r="K47" s="6">
        <v>3.2</v>
      </c>
      <c r="L47" s="6">
        <v>16</v>
      </c>
      <c r="M47" s="6">
        <v>45</v>
      </c>
      <c r="N47" s="3">
        <v>7</v>
      </c>
      <c r="O47" s="3">
        <v>38</v>
      </c>
      <c r="P47" s="2" t="s">
        <v>454</v>
      </c>
    </row>
    <row r="48" spans="1:16" ht="12.75">
      <c r="A48" s="2">
        <v>13</v>
      </c>
      <c r="B48" s="2" t="s">
        <v>445</v>
      </c>
      <c r="C48" s="3" t="s">
        <v>453</v>
      </c>
      <c r="D48" s="2">
        <v>446119</v>
      </c>
      <c r="E48" s="13">
        <v>42371</v>
      </c>
      <c r="F48" s="4" t="s">
        <v>447</v>
      </c>
      <c r="G48" s="4" t="s">
        <v>463</v>
      </c>
      <c r="H48" s="4" t="s">
        <v>428</v>
      </c>
      <c r="I48" s="4">
        <v>27</v>
      </c>
      <c r="J48" s="5">
        <v>23</v>
      </c>
      <c r="K48" s="6">
        <v>2.9</v>
      </c>
      <c r="L48" s="6">
        <v>63</v>
      </c>
      <c r="M48" s="6">
        <v>63</v>
      </c>
      <c r="N48" s="3">
        <v>9</v>
      </c>
      <c r="O48" s="3">
        <v>54</v>
      </c>
      <c r="P48" s="2" t="s">
        <v>454</v>
      </c>
    </row>
    <row r="49" spans="1:16" ht="12.75">
      <c r="A49" s="2">
        <v>14</v>
      </c>
      <c r="B49" s="2" t="s">
        <v>445</v>
      </c>
      <c r="C49" s="3" t="s">
        <v>457</v>
      </c>
      <c r="D49" s="3">
        <v>446120</v>
      </c>
      <c r="E49" s="13">
        <v>42371</v>
      </c>
      <c r="F49" s="4" t="s">
        <v>447</v>
      </c>
      <c r="G49" s="4" t="s">
        <v>463</v>
      </c>
      <c r="H49" s="4" t="s">
        <v>428</v>
      </c>
      <c r="I49" s="4">
        <v>25</v>
      </c>
      <c r="J49" s="5">
        <v>3</v>
      </c>
      <c r="K49" s="6">
        <v>3.9</v>
      </c>
      <c r="L49" s="6">
        <v>72</v>
      </c>
      <c r="M49" s="6">
        <v>72</v>
      </c>
      <c r="N49" s="3">
        <v>11</v>
      </c>
      <c r="O49" s="3">
        <v>61</v>
      </c>
      <c r="P49" s="2" t="s">
        <v>466</v>
      </c>
    </row>
    <row r="50" spans="1:16" ht="12.75">
      <c r="A50" s="2">
        <v>15</v>
      </c>
      <c r="B50" s="2" t="s">
        <v>445</v>
      </c>
      <c r="C50" s="3" t="s">
        <v>457</v>
      </c>
      <c r="D50" s="3">
        <v>446120</v>
      </c>
      <c r="E50" s="13">
        <v>42371</v>
      </c>
      <c r="F50" s="4" t="s">
        <v>447</v>
      </c>
      <c r="G50" s="4" t="s">
        <v>463</v>
      </c>
      <c r="H50" s="4" t="s">
        <v>428</v>
      </c>
      <c r="I50" s="4">
        <v>30</v>
      </c>
      <c r="J50" s="5">
        <v>36</v>
      </c>
      <c r="K50" s="6">
        <v>6.3</v>
      </c>
      <c r="L50" s="6">
        <v>94</v>
      </c>
      <c r="M50" s="6">
        <v>94</v>
      </c>
      <c r="N50" s="3">
        <v>14</v>
      </c>
      <c r="O50" s="3">
        <v>80</v>
      </c>
      <c r="P50" s="2" t="s">
        <v>458</v>
      </c>
    </row>
    <row r="51" spans="1:16" ht="12.75">
      <c r="A51" s="2">
        <v>16</v>
      </c>
      <c r="B51" s="2" t="s">
        <v>445</v>
      </c>
      <c r="C51" s="3" t="s">
        <v>457</v>
      </c>
      <c r="D51" s="3">
        <v>446120</v>
      </c>
      <c r="E51" s="13">
        <v>42371</v>
      </c>
      <c r="F51" s="4" t="s">
        <v>447</v>
      </c>
      <c r="G51" s="4" t="s">
        <v>463</v>
      </c>
      <c r="H51" s="4" t="s">
        <v>428</v>
      </c>
      <c r="I51" s="4">
        <v>30</v>
      </c>
      <c r="J51" s="5">
        <v>37</v>
      </c>
      <c r="K51" s="6">
        <v>3.2</v>
      </c>
      <c r="L51" s="6">
        <v>83</v>
      </c>
      <c r="M51" s="6">
        <v>83</v>
      </c>
      <c r="N51" s="3">
        <v>13</v>
      </c>
      <c r="O51" s="3">
        <v>69</v>
      </c>
      <c r="P51" s="2" t="s">
        <v>458</v>
      </c>
    </row>
    <row r="52" spans="1:16" ht="12.75">
      <c r="A52" s="2">
        <v>17</v>
      </c>
      <c r="B52" s="2" t="s">
        <v>445</v>
      </c>
      <c r="C52" s="3" t="s">
        <v>457</v>
      </c>
      <c r="D52" s="3">
        <v>446120</v>
      </c>
      <c r="E52" s="13">
        <v>42371</v>
      </c>
      <c r="F52" s="4" t="s">
        <v>447</v>
      </c>
      <c r="G52" s="4" t="s">
        <v>463</v>
      </c>
      <c r="H52" s="4" t="s">
        <v>428</v>
      </c>
      <c r="I52" s="4">
        <v>31</v>
      </c>
      <c r="J52" s="5">
        <v>7</v>
      </c>
      <c r="K52" s="6">
        <v>5.7</v>
      </c>
      <c r="L52" s="6">
        <v>86</v>
      </c>
      <c r="M52" s="6">
        <v>86</v>
      </c>
      <c r="N52" s="3">
        <v>9</v>
      </c>
      <c r="O52" s="3">
        <v>77</v>
      </c>
      <c r="P52" s="2" t="s">
        <v>458</v>
      </c>
    </row>
    <row r="53" spans="1:16" ht="12.75">
      <c r="A53" s="2">
        <v>18</v>
      </c>
      <c r="B53" s="2" t="s">
        <v>445</v>
      </c>
      <c r="C53" s="3" t="s">
        <v>457</v>
      </c>
      <c r="D53" s="3">
        <v>446120</v>
      </c>
      <c r="E53" s="13">
        <v>42371</v>
      </c>
      <c r="F53" s="4" t="s">
        <v>447</v>
      </c>
      <c r="G53" s="4" t="s">
        <v>463</v>
      </c>
      <c r="H53" s="4" t="s">
        <v>428</v>
      </c>
      <c r="I53" s="4">
        <v>51</v>
      </c>
      <c r="J53" s="5">
        <v>15</v>
      </c>
      <c r="K53" s="6">
        <v>2.2</v>
      </c>
      <c r="L53" s="6">
        <v>35</v>
      </c>
      <c r="M53" s="6">
        <v>35</v>
      </c>
      <c r="N53" s="3">
        <v>4</v>
      </c>
      <c r="O53" s="3">
        <v>31</v>
      </c>
      <c r="P53" s="2" t="s">
        <v>458</v>
      </c>
    </row>
    <row r="54" spans="1:16" ht="12.75">
      <c r="A54" s="2">
        <v>19</v>
      </c>
      <c r="B54" s="2" t="s">
        <v>445</v>
      </c>
      <c r="C54" s="3" t="s">
        <v>457</v>
      </c>
      <c r="D54" s="3">
        <v>446120</v>
      </c>
      <c r="E54" s="13">
        <v>42371</v>
      </c>
      <c r="F54" s="4" t="s">
        <v>447</v>
      </c>
      <c r="G54" s="4" t="s">
        <v>463</v>
      </c>
      <c r="H54" s="4" t="s">
        <v>428</v>
      </c>
      <c r="I54" s="4">
        <v>25</v>
      </c>
      <c r="J54" s="5">
        <v>4</v>
      </c>
      <c r="K54" s="6">
        <v>4</v>
      </c>
      <c r="L54" s="6">
        <v>72</v>
      </c>
      <c r="M54" s="6">
        <v>72</v>
      </c>
      <c r="N54" s="3">
        <v>12</v>
      </c>
      <c r="O54" s="3">
        <v>60</v>
      </c>
      <c r="P54" s="2" t="s">
        <v>466</v>
      </c>
    </row>
    <row r="55" spans="1:16" ht="12.75">
      <c r="A55" s="2">
        <v>20</v>
      </c>
      <c r="B55" s="2" t="s">
        <v>445</v>
      </c>
      <c r="C55" s="3" t="s">
        <v>457</v>
      </c>
      <c r="D55" s="3">
        <v>446120</v>
      </c>
      <c r="E55" s="13">
        <v>42371</v>
      </c>
      <c r="F55" s="4" t="s">
        <v>447</v>
      </c>
      <c r="G55" s="4" t="s">
        <v>463</v>
      </c>
      <c r="H55" s="4" t="s">
        <v>428</v>
      </c>
      <c r="I55" s="4">
        <v>25</v>
      </c>
      <c r="J55" s="5">
        <v>10</v>
      </c>
      <c r="K55" s="6">
        <v>2</v>
      </c>
      <c r="L55" s="6">
        <v>39</v>
      </c>
      <c r="M55" s="6">
        <v>39</v>
      </c>
      <c r="N55" s="3">
        <v>7</v>
      </c>
      <c r="O55" s="3">
        <v>32</v>
      </c>
      <c r="P55" s="2" t="s">
        <v>466</v>
      </c>
    </row>
    <row r="56" spans="1:16" ht="12.75">
      <c r="A56" s="2">
        <v>21</v>
      </c>
      <c r="B56" s="2" t="s">
        <v>445</v>
      </c>
      <c r="C56" s="3" t="s">
        <v>457</v>
      </c>
      <c r="D56" s="3">
        <v>446120</v>
      </c>
      <c r="E56" s="13">
        <v>42371</v>
      </c>
      <c r="F56" s="4" t="s">
        <v>447</v>
      </c>
      <c r="G56" s="4" t="s">
        <v>463</v>
      </c>
      <c r="H56" s="4" t="s">
        <v>428</v>
      </c>
      <c r="I56" s="4">
        <v>25</v>
      </c>
      <c r="J56" s="5">
        <v>11</v>
      </c>
      <c r="K56" s="6">
        <v>3.6</v>
      </c>
      <c r="L56" s="6">
        <v>57</v>
      </c>
      <c r="M56" s="6">
        <v>57</v>
      </c>
      <c r="N56" s="3">
        <v>12</v>
      </c>
      <c r="O56" s="3">
        <v>45</v>
      </c>
      <c r="P56" s="2" t="s">
        <v>466</v>
      </c>
    </row>
    <row r="57" spans="1:16" ht="12.75">
      <c r="A57" s="2">
        <v>22</v>
      </c>
      <c r="B57" s="2" t="s">
        <v>445</v>
      </c>
      <c r="C57" s="3" t="s">
        <v>457</v>
      </c>
      <c r="D57" s="3">
        <v>446120</v>
      </c>
      <c r="E57" s="13">
        <v>42371</v>
      </c>
      <c r="F57" s="4" t="s">
        <v>447</v>
      </c>
      <c r="G57" s="4" t="s">
        <v>463</v>
      </c>
      <c r="H57" s="4" t="s">
        <v>428</v>
      </c>
      <c r="I57" s="4">
        <v>25</v>
      </c>
      <c r="J57" s="5">
        <v>12</v>
      </c>
      <c r="K57" s="6">
        <v>3.9</v>
      </c>
      <c r="L57" s="6">
        <v>57</v>
      </c>
      <c r="M57" s="6">
        <v>57</v>
      </c>
      <c r="N57" s="3">
        <v>6</v>
      </c>
      <c r="O57" s="3">
        <v>51</v>
      </c>
      <c r="P57" s="2" t="s">
        <v>466</v>
      </c>
    </row>
    <row r="58" spans="1:16" ht="12.75">
      <c r="A58" s="2">
        <v>23</v>
      </c>
      <c r="B58" s="2" t="s">
        <v>445</v>
      </c>
      <c r="C58" s="3" t="s">
        <v>457</v>
      </c>
      <c r="D58" s="3">
        <v>446120</v>
      </c>
      <c r="E58" s="13">
        <v>42371</v>
      </c>
      <c r="F58" s="4" t="s">
        <v>447</v>
      </c>
      <c r="G58" s="4" t="s">
        <v>463</v>
      </c>
      <c r="H58" s="4" t="s">
        <v>428</v>
      </c>
      <c r="I58" s="4">
        <v>13</v>
      </c>
      <c r="J58" s="5">
        <v>11</v>
      </c>
      <c r="K58" s="6">
        <v>6.9</v>
      </c>
      <c r="L58" s="6">
        <v>86</v>
      </c>
      <c r="M58" s="6">
        <v>86</v>
      </c>
      <c r="N58" s="3">
        <v>7</v>
      </c>
      <c r="O58" s="3">
        <v>79</v>
      </c>
      <c r="P58" s="2" t="s">
        <v>467</v>
      </c>
    </row>
    <row r="59" spans="1:16" ht="12.75">
      <c r="A59" s="2">
        <v>24</v>
      </c>
      <c r="B59" s="2" t="s">
        <v>445</v>
      </c>
      <c r="C59" s="3" t="s">
        <v>457</v>
      </c>
      <c r="D59" s="3">
        <v>446121</v>
      </c>
      <c r="E59" s="13">
        <v>42371</v>
      </c>
      <c r="F59" s="4" t="s">
        <v>447</v>
      </c>
      <c r="G59" s="4" t="s">
        <v>468</v>
      </c>
      <c r="H59" s="4" t="s">
        <v>428</v>
      </c>
      <c r="I59" s="4">
        <v>34</v>
      </c>
      <c r="J59" s="5">
        <v>5</v>
      </c>
      <c r="K59" s="6">
        <v>1.8</v>
      </c>
      <c r="L59" s="6">
        <v>41</v>
      </c>
      <c r="M59" s="6">
        <v>41</v>
      </c>
      <c r="N59" s="3">
        <v>4</v>
      </c>
      <c r="O59" s="3">
        <v>37</v>
      </c>
      <c r="P59" s="2" t="s">
        <v>458</v>
      </c>
    </row>
    <row r="60" spans="1:16" ht="12.75">
      <c r="A60" s="2">
        <v>25</v>
      </c>
      <c r="B60" s="2" t="s">
        <v>445</v>
      </c>
      <c r="C60" s="3" t="s">
        <v>457</v>
      </c>
      <c r="D60" s="3">
        <v>446121</v>
      </c>
      <c r="E60" s="13">
        <v>42371</v>
      </c>
      <c r="F60" s="4" t="s">
        <v>447</v>
      </c>
      <c r="G60" s="4" t="s">
        <v>468</v>
      </c>
      <c r="H60" s="4" t="s">
        <v>428</v>
      </c>
      <c r="I60" s="4">
        <v>3</v>
      </c>
      <c r="J60" s="5">
        <v>2</v>
      </c>
      <c r="K60" s="6">
        <v>3.2</v>
      </c>
      <c r="L60" s="6">
        <v>71</v>
      </c>
      <c r="M60" s="6">
        <v>71</v>
      </c>
      <c r="N60" s="3">
        <v>17</v>
      </c>
      <c r="O60" s="3">
        <v>53</v>
      </c>
      <c r="P60" s="2" t="s">
        <v>469</v>
      </c>
    </row>
    <row r="61" spans="1:16" ht="12.75">
      <c r="A61" s="2">
        <v>26</v>
      </c>
      <c r="B61" s="2" t="s">
        <v>445</v>
      </c>
      <c r="C61" s="3" t="s">
        <v>453</v>
      </c>
      <c r="D61" s="3">
        <v>446122</v>
      </c>
      <c r="E61" s="13">
        <v>42371</v>
      </c>
      <c r="F61" s="4" t="s">
        <v>447</v>
      </c>
      <c r="G61" s="4" t="s">
        <v>468</v>
      </c>
      <c r="H61" s="4" t="s">
        <v>428</v>
      </c>
      <c r="I61" s="4">
        <v>27</v>
      </c>
      <c r="J61" s="5">
        <v>31</v>
      </c>
      <c r="K61" s="6">
        <v>4</v>
      </c>
      <c r="L61" s="6">
        <v>107</v>
      </c>
      <c r="M61" s="6">
        <v>107</v>
      </c>
      <c r="N61" s="3">
        <v>26</v>
      </c>
      <c r="O61" s="3">
        <v>81</v>
      </c>
      <c r="P61" s="2" t="s">
        <v>454</v>
      </c>
    </row>
    <row r="62" spans="1:16" ht="12.75">
      <c r="A62" s="2">
        <v>27</v>
      </c>
      <c r="B62" s="2" t="s">
        <v>445</v>
      </c>
      <c r="C62" s="3" t="s">
        <v>457</v>
      </c>
      <c r="D62" s="3">
        <v>446123</v>
      </c>
      <c r="E62" s="13">
        <v>42371</v>
      </c>
      <c r="F62" s="4" t="s">
        <v>464</v>
      </c>
      <c r="G62" s="4" t="s">
        <v>470</v>
      </c>
      <c r="H62" s="4" t="s">
        <v>428</v>
      </c>
      <c r="I62" s="4">
        <v>64</v>
      </c>
      <c r="J62" s="5">
        <v>13</v>
      </c>
      <c r="K62" s="6">
        <v>1.3</v>
      </c>
      <c r="L62" s="6">
        <v>68</v>
      </c>
      <c r="M62" s="6">
        <v>68</v>
      </c>
      <c r="N62" s="3">
        <v>5</v>
      </c>
      <c r="O62" s="3">
        <v>61</v>
      </c>
      <c r="P62" s="2" t="s">
        <v>458</v>
      </c>
    </row>
    <row r="63" spans="1:16" ht="12.75">
      <c r="A63" s="2">
        <v>28</v>
      </c>
      <c r="B63" s="2" t="s">
        <v>445</v>
      </c>
      <c r="C63" s="3" t="s">
        <v>457</v>
      </c>
      <c r="D63" s="3">
        <v>446123</v>
      </c>
      <c r="E63" s="13">
        <v>42371</v>
      </c>
      <c r="F63" s="4" t="s">
        <v>464</v>
      </c>
      <c r="G63" s="4" t="s">
        <v>470</v>
      </c>
      <c r="H63" s="4" t="s">
        <v>428</v>
      </c>
      <c r="I63" s="4">
        <v>64</v>
      </c>
      <c r="J63" s="5">
        <v>16</v>
      </c>
      <c r="K63" s="6">
        <v>0.6</v>
      </c>
      <c r="L63" s="6">
        <v>142</v>
      </c>
      <c r="M63" s="6">
        <v>142</v>
      </c>
      <c r="N63" s="3">
        <v>18</v>
      </c>
      <c r="O63" s="3">
        <v>124</v>
      </c>
      <c r="P63" s="2" t="s">
        <v>458</v>
      </c>
    </row>
    <row r="64" spans="1:16" ht="12.75">
      <c r="A64" s="2">
        <v>29</v>
      </c>
      <c r="B64" s="2" t="s">
        <v>445</v>
      </c>
      <c r="C64" s="3" t="s">
        <v>457</v>
      </c>
      <c r="D64" s="3">
        <v>446124</v>
      </c>
      <c r="E64" s="13">
        <v>42371</v>
      </c>
      <c r="F64" s="4" t="s">
        <v>464</v>
      </c>
      <c r="G64" s="4" t="s">
        <v>471</v>
      </c>
      <c r="H64" s="4" t="s">
        <v>428</v>
      </c>
      <c r="I64" s="4">
        <v>64</v>
      </c>
      <c r="J64" s="5">
        <v>13</v>
      </c>
      <c r="K64" s="6">
        <v>3.1</v>
      </c>
      <c r="L64" s="6">
        <v>557</v>
      </c>
      <c r="M64" s="6">
        <v>557</v>
      </c>
      <c r="N64" s="3">
        <v>259</v>
      </c>
      <c r="O64" s="3">
        <v>298</v>
      </c>
      <c r="P64" s="2" t="s">
        <v>458</v>
      </c>
    </row>
    <row r="65" spans="1:16" ht="12.75">
      <c r="A65" s="2">
        <v>30</v>
      </c>
      <c r="B65" s="2" t="s">
        <v>445</v>
      </c>
      <c r="C65" s="3" t="s">
        <v>472</v>
      </c>
      <c r="D65" s="3">
        <v>446125</v>
      </c>
      <c r="E65" s="13">
        <v>42371</v>
      </c>
      <c r="F65" s="4" t="s">
        <v>464</v>
      </c>
      <c r="G65" s="4" t="s">
        <v>473</v>
      </c>
      <c r="H65" s="4" t="s">
        <v>428</v>
      </c>
      <c r="I65" s="4">
        <v>58</v>
      </c>
      <c r="J65" s="5">
        <v>14</v>
      </c>
      <c r="K65" s="6">
        <v>1.1</v>
      </c>
      <c r="L65" s="6">
        <v>193</v>
      </c>
      <c r="M65" s="6">
        <v>193</v>
      </c>
      <c r="N65" s="3">
        <v>25</v>
      </c>
      <c r="O65" s="3">
        <v>168</v>
      </c>
      <c r="P65" s="2" t="s">
        <v>474</v>
      </c>
    </row>
    <row r="66" spans="1:16" ht="12.75">
      <c r="A66" s="2">
        <v>31</v>
      </c>
      <c r="B66" s="2" t="s">
        <v>445</v>
      </c>
      <c r="C66" s="3" t="s">
        <v>472</v>
      </c>
      <c r="D66" s="3">
        <v>446125</v>
      </c>
      <c r="E66" s="13">
        <v>42371</v>
      </c>
      <c r="F66" s="4" t="s">
        <v>464</v>
      </c>
      <c r="G66" s="4" t="s">
        <v>473</v>
      </c>
      <c r="H66" s="4" t="s">
        <v>428</v>
      </c>
      <c r="I66" s="4">
        <v>58</v>
      </c>
      <c r="J66" s="5">
        <v>15</v>
      </c>
      <c r="K66" s="6">
        <v>0.9</v>
      </c>
      <c r="L66" s="6">
        <v>120</v>
      </c>
      <c r="M66" s="6">
        <v>120</v>
      </c>
      <c r="N66" s="3">
        <v>17</v>
      </c>
      <c r="O66" s="3">
        <v>103</v>
      </c>
      <c r="P66" s="2" t="s">
        <v>474</v>
      </c>
    </row>
    <row r="67" spans="1:16" ht="12.75">
      <c r="A67" s="2">
        <v>32</v>
      </c>
      <c r="B67" s="2" t="s">
        <v>445</v>
      </c>
      <c r="C67" s="3" t="s">
        <v>457</v>
      </c>
      <c r="D67" s="3">
        <v>446126</v>
      </c>
      <c r="E67" s="13">
        <v>42371</v>
      </c>
      <c r="F67" s="4" t="s">
        <v>447</v>
      </c>
      <c r="G67" s="4" t="s">
        <v>475</v>
      </c>
      <c r="H67" s="4" t="s">
        <v>428</v>
      </c>
      <c r="I67" s="4">
        <v>27</v>
      </c>
      <c r="J67" s="5">
        <v>1</v>
      </c>
      <c r="K67" s="6">
        <v>1.4</v>
      </c>
      <c r="L67" s="6">
        <v>204</v>
      </c>
      <c r="M67" s="6">
        <v>204</v>
      </c>
      <c r="N67" s="3">
        <v>28</v>
      </c>
      <c r="O67" s="3">
        <v>176</v>
      </c>
      <c r="P67" s="2" t="s">
        <v>466</v>
      </c>
    </row>
    <row r="68" spans="1:16" ht="12.75">
      <c r="A68" s="155">
        <v>33</v>
      </c>
      <c r="B68" s="2" t="s">
        <v>445</v>
      </c>
      <c r="C68" s="155" t="s">
        <v>449</v>
      </c>
      <c r="D68" s="155">
        <v>446128</v>
      </c>
      <c r="E68" s="239">
        <v>42387</v>
      </c>
      <c r="F68" s="154" t="s">
        <v>464</v>
      </c>
      <c r="G68" s="4" t="s">
        <v>473</v>
      </c>
      <c r="H68" s="154" t="s">
        <v>203</v>
      </c>
      <c r="I68" s="154">
        <v>70</v>
      </c>
      <c r="J68" s="157">
        <v>2</v>
      </c>
      <c r="K68" s="158">
        <v>1.5</v>
      </c>
      <c r="L68" s="158">
        <v>339</v>
      </c>
      <c r="M68" s="158">
        <v>339</v>
      </c>
      <c r="N68" s="155">
        <v>36</v>
      </c>
      <c r="O68" s="155">
        <v>330</v>
      </c>
      <c r="P68" s="155" t="s">
        <v>621</v>
      </c>
    </row>
    <row r="69" spans="1:16" ht="12.75">
      <c r="A69" s="155">
        <v>34</v>
      </c>
      <c r="B69" s="2" t="s">
        <v>445</v>
      </c>
      <c r="C69" s="155" t="s">
        <v>449</v>
      </c>
      <c r="D69" s="155">
        <v>446128</v>
      </c>
      <c r="E69" s="239">
        <v>42387</v>
      </c>
      <c r="F69" s="154" t="s">
        <v>464</v>
      </c>
      <c r="G69" s="4" t="s">
        <v>473</v>
      </c>
      <c r="H69" s="154" t="s">
        <v>206</v>
      </c>
      <c r="I69" s="154">
        <v>66</v>
      </c>
      <c r="J69" s="157">
        <v>1</v>
      </c>
      <c r="K69" s="158">
        <v>1.5</v>
      </c>
      <c r="L69" s="158">
        <v>287</v>
      </c>
      <c r="M69" s="158">
        <v>287</v>
      </c>
      <c r="N69" s="155">
        <v>22</v>
      </c>
      <c r="O69" s="155">
        <v>265</v>
      </c>
      <c r="P69" s="155" t="s">
        <v>621</v>
      </c>
    </row>
    <row r="70" spans="1:16" ht="12.75">
      <c r="A70" s="155">
        <v>35</v>
      </c>
      <c r="B70" s="2" t="s">
        <v>445</v>
      </c>
      <c r="C70" s="155" t="s">
        <v>449</v>
      </c>
      <c r="D70" s="155">
        <v>446128</v>
      </c>
      <c r="E70" s="239">
        <v>42387</v>
      </c>
      <c r="F70" s="154" t="s">
        <v>464</v>
      </c>
      <c r="G70" s="4" t="s">
        <v>473</v>
      </c>
      <c r="H70" s="154" t="s">
        <v>206</v>
      </c>
      <c r="I70" s="154">
        <v>66</v>
      </c>
      <c r="J70" s="157">
        <v>1</v>
      </c>
      <c r="K70" s="158">
        <v>2.2</v>
      </c>
      <c r="L70" s="158">
        <v>434</v>
      </c>
      <c r="M70" s="158">
        <v>434</v>
      </c>
      <c r="N70" s="155">
        <v>49</v>
      </c>
      <c r="O70" s="155">
        <v>385</v>
      </c>
      <c r="P70" s="155" t="s">
        <v>621</v>
      </c>
    </row>
    <row r="71" spans="1:16" ht="12.75">
      <c r="A71" s="155">
        <v>36</v>
      </c>
      <c r="B71" s="2" t="s">
        <v>445</v>
      </c>
      <c r="C71" s="155" t="s">
        <v>459</v>
      </c>
      <c r="D71" s="155">
        <v>446130</v>
      </c>
      <c r="E71" s="239">
        <v>42394</v>
      </c>
      <c r="F71" s="154" t="s">
        <v>450</v>
      </c>
      <c r="G71" s="154" t="s">
        <v>622</v>
      </c>
      <c r="H71" s="154" t="s">
        <v>433</v>
      </c>
      <c r="I71" s="154">
        <v>31</v>
      </c>
      <c r="J71" s="157">
        <v>32</v>
      </c>
      <c r="K71" s="158">
        <v>0.4</v>
      </c>
      <c r="L71" s="158">
        <v>3</v>
      </c>
      <c r="M71" s="158">
        <v>3</v>
      </c>
      <c r="N71" s="155">
        <v>0</v>
      </c>
      <c r="O71" s="155">
        <v>3</v>
      </c>
      <c r="P71" s="155" t="s">
        <v>462</v>
      </c>
    </row>
    <row r="72" spans="1:16" ht="12.75">
      <c r="A72" s="155">
        <v>37</v>
      </c>
      <c r="B72" s="2" t="s">
        <v>445</v>
      </c>
      <c r="C72" s="155" t="s">
        <v>459</v>
      </c>
      <c r="D72" s="155">
        <v>446130</v>
      </c>
      <c r="E72" s="239">
        <v>42394</v>
      </c>
      <c r="F72" s="154" t="s">
        <v>450</v>
      </c>
      <c r="G72" s="154" t="s">
        <v>622</v>
      </c>
      <c r="H72" s="154" t="s">
        <v>433</v>
      </c>
      <c r="I72" s="154">
        <v>30</v>
      </c>
      <c r="J72" s="157">
        <v>9</v>
      </c>
      <c r="K72" s="158">
        <v>0.6</v>
      </c>
      <c r="L72" s="158">
        <v>20</v>
      </c>
      <c r="M72" s="158">
        <v>20</v>
      </c>
      <c r="N72" s="155">
        <v>0</v>
      </c>
      <c r="O72" s="155">
        <v>20</v>
      </c>
      <c r="P72" s="155" t="s">
        <v>462</v>
      </c>
    </row>
    <row r="73" spans="1:16" ht="12.75">
      <c r="A73" s="155">
        <v>38</v>
      </c>
      <c r="B73" s="2" t="s">
        <v>445</v>
      </c>
      <c r="C73" s="155" t="s">
        <v>459</v>
      </c>
      <c r="D73" s="155">
        <v>446130</v>
      </c>
      <c r="E73" s="239">
        <v>42394</v>
      </c>
      <c r="F73" s="154" t="s">
        <v>450</v>
      </c>
      <c r="G73" s="154" t="s">
        <v>622</v>
      </c>
      <c r="H73" s="154" t="s">
        <v>428</v>
      </c>
      <c r="I73" s="154">
        <v>37</v>
      </c>
      <c r="J73" s="157">
        <v>10</v>
      </c>
      <c r="K73" s="158">
        <v>1.4</v>
      </c>
      <c r="L73" s="158">
        <v>6</v>
      </c>
      <c r="M73" s="158">
        <v>6</v>
      </c>
      <c r="N73" s="155">
        <v>0</v>
      </c>
      <c r="O73" s="155">
        <v>6</v>
      </c>
      <c r="P73" s="155" t="s">
        <v>462</v>
      </c>
    </row>
    <row r="74" spans="1:16" ht="12.75">
      <c r="A74" s="155">
        <v>39</v>
      </c>
      <c r="B74" s="2" t="s">
        <v>445</v>
      </c>
      <c r="C74" s="155" t="s">
        <v>459</v>
      </c>
      <c r="D74" s="155">
        <v>446130</v>
      </c>
      <c r="E74" s="239">
        <v>42394</v>
      </c>
      <c r="F74" s="154" t="s">
        <v>450</v>
      </c>
      <c r="G74" s="154" t="s">
        <v>622</v>
      </c>
      <c r="H74" s="154" t="s">
        <v>428</v>
      </c>
      <c r="I74" s="154">
        <v>32</v>
      </c>
      <c r="J74" s="157">
        <v>22</v>
      </c>
      <c r="K74" s="158">
        <v>0.5</v>
      </c>
      <c r="L74" s="158">
        <v>8</v>
      </c>
      <c r="M74" s="158">
        <v>8</v>
      </c>
      <c r="N74" s="155">
        <v>4</v>
      </c>
      <c r="O74" s="155">
        <v>4</v>
      </c>
      <c r="P74" s="155" t="s">
        <v>462</v>
      </c>
    </row>
    <row r="75" spans="1:16" ht="12.75">
      <c r="A75" s="155">
        <v>40</v>
      </c>
      <c r="B75" s="2" t="s">
        <v>445</v>
      </c>
      <c r="C75" s="155" t="s">
        <v>459</v>
      </c>
      <c r="D75" s="155">
        <v>446130</v>
      </c>
      <c r="E75" s="239">
        <v>42394</v>
      </c>
      <c r="F75" s="154" t="s">
        <v>450</v>
      </c>
      <c r="G75" s="154" t="s">
        <v>622</v>
      </c>
      <c r="H75" s="154" t="s">
        <v>433</v>
      </c>
      <c r="I75" s="154">
        <v>34</v>
      </c>
      <c r="J75" s="157">
        <v>37</v>
      </c>
      <c r="K75" s="158">
        <v>3.1</v>
      </c>
      <c r="L75" s="158">
        <v>24</v>
      </c>
      <c r="M75" s="158">
        <v>24</v>
      </c>
      <c r="N75" s="155">
        <v>2</v>
      </c>
      <c r="O75" s="155">
        <v>22</v>
      </c>
      <c r="P75" s="155" t="s">
        <v>462</v>
      </c>
    </row>
    <row r="76" spans="1:16" ht="12.75">
      <c r="A76" s="155">
        <v>41</v>
      </c>
      <c r="B76" s="2" t="s">
        <v>445</v>
      </c>
      <c r="C76" s="155" t="s">
        <v>459</v>
      </c>
      <c r="D76" s="155">
        <v>446130</v>
      </c>
      <c r="E76" s="239">
        <v>42394</v>
      </c>
      <c r="F76" s="154" t="s">
        <v>450</v>
      </c>
      <c r="G76" s="154" t="s">
        <v>622</v>
      </c>
      <c r="H76" s="154" t="s">
        <v>428</v>
      </c>
      <c r="I76" s="154">
        <v>45</v>
      </c>
      <c r="J76" s="157">
        <v>30</v>
      </c>
      <c r="K76" s="158">
        <v>1.1</v>
      </c>
      <c r="L76" s="158">
        <v>13</v>
      </c>
      <c r="M76" s="158">
        <v>13</v>
      </c>
      <c r="N76" s="155">
        <v>0</v>
      </c>
      <c r="O76" s="155">
        <v>13</v>
      </c>
      <c r="P76" s="155" t="s">
        <v>460</v>
      </c>
    </row>
    <row r="77" spans="1:16" ht="12.75">
      <c r="A77" s="155">
        <v>42</v>
      </c>
      <c r="B77" s="2" t="s">
        <v>445</v>
      </c>
      <c r="C77" s="155" t="s">
        <v>459</v>
      </c>
      <c r="D77" s="155">
        <v>446130</v>
      </c>
      <c r="E77" s="239">
        <v>42394</v>
      </c>
      <c r="F77" s="154" t="s">
        <v>450</v>
      </c>
      <c r="G77" s="154" t="s">
        <v>622</v>
      </c>
      <c r="H77" s="154" t="s">
        <v>428</v>
      </c>
      <c r="I77" s="154">
        <v>46</v>
      </c>
      <c r="J77" s="157">
        <v>1</v>
      </c>
      <c r="K77" s="158">
        <v>0.5</v>
      </c>
      <c r="L77" s="158">
        <v>4</v>
      </c>
      <c r="M77" s="158">
        <v>4</v>
      </c>
      <c r="N77" s="155">
        <v>0</v>
      </c>
      <c r="O77" s="155">
        <v>4</v>
      </c>
      <c r="P77" s="155" t="s">
        <v>460</v>
      </c>
    </row>
    <row r="78" spans="1:16" ht="12.75">
      <c r="A78" s="155">
        <v>43</v>
      </c>
      <c r="B78" s="2" t="s">
        <v>445</v>
      </c>
      <c r="C78" s="155" t="s">
        <v>459</v>
      </c>
      <c r="D78" s="155">
        <v>446130</v>
      </c>
      <c r="E78" s="239">
        <v>42394</v>
      </c>
      <c r="F78" s="154" t="s">
        <v>450</v>
      </c>
      <c r="G78" s="154" t="s">
        <v>622</v>
      </c>
      <c r="H78" s="154" t="s">
        <v>428</v>
      </c>
      <c r="I78" s="154">
        <v>45</v>
      </c>
      <c r="J78" s="157">
        <v>37</v>
      </c>
      <c r="K78" s="158">
        <v>0.9</v>
      </c>
      <c r="L78" s="158">
        <v>14</v>
      </c>
      <c r="M78" s="158">
        <v>14</v>
      </c>
      <c r="N78" s="155">
        <v>1</v>
      </c>
      <c r="O78" s="155">
        <v>13</v>
      </c>
      <c r="P78" s="155" t="s">
        <v>460</v>
      </c>
    </row>
    <row r="79" spans="1:16" ht="12.75">
      <c r="A79" s="155">
        <v>44</v>
      </c>
      <c r="B79" s="2" t="s">
        <v>445</v>
      </c>
      <c r="C79" s="155" t="s">
        <v>459</v>
      </c>
      <c r="D79" s="155">
        <v>446130</v>
      </c>
      <c r="E79" s="239">
        <v>42394</v>
      </c>
      <c r="F79" s="154" t="s">
        <v>447</v>
      </c>
      <c r="G79" s="154" t="s">
        <v>622</v>
      </c>
      <c r="H79" s="154" t="s">
        <v>428</v>
      </c>
      <c r="I79" s="154">
        <v>57</v>
      </c>
      <c r="J79" s="157">
        <v>31</v>
      </c>
      <c r="K79" s="158">
        <v>6.5</v>
      </c>
      <c r="L79" s="158">
        <v>56</v>
      </c>
      <c r="M79" s="158">
        <v>56</v>
      </c>
      <c r="N79" s="155">
        <v>10</v>
      </c>
      <c r="O79" s="155">
        <v>46</v>
      </c>
      <c r="P79" s="155" t="s">
        <v>461</v>
      </c>
    </row>
    <row r="80" spans="1:16" ht="12.75">
      <c r="A80" s="155">
        <v>45</v>
      </c>
      <c r="B80" s="2" t="s">
        <v>445</v>
      </c>
      <c r="C80" s="155" t="s">
        <v>459</v>
      </c>
      <c r="D80" s="155">
        <v>446130</v>
      </c>
      <c r="E80" s="239">
        <v>42394</v>
      </c>
      <c r="F80" s="154" t="s">
        <v>447</v>
      </c>
      <c r="G80" s="154" t="s">
        <v>622</v>
      </c>
      <c r="H80" s="154" t="s">
        <v>428</v>
      </c>
      <c r="I80" s="154">
        <v>58</v>
      </c>
      <c r="J80" s="157">
        <v>46</v>
      </c>
      <c r="K80" s="158">
        <v>1.8</v>
      </c>
      <c r="L80" s="158">
        <v>16</v>
      </c>
      <c r="M80" s="158">
        <v>16</v>
      </c>
      <c r="N80" s="155">
        <v>5</v>
      </c>
      <c r="O80" s="155">
        <v>11</v>
      </c>
      <c r="P80" s="155" t="s">
        <v>461</v>
      </c>
    </row>
    <row r="81" spans="1:16" ht="12.75">
      <c r="A81" s="155">
        <v>46</v>
      </c>
      <c r="B81" s="155" t="s">
        <v>445</v>
      </c>
      <c r="C81" s="155" t="s">
        <v>455</v>
      </c>
      <c r="D81" s="155">
        <v>446131</v>
      </c>
      <c r="E81" s="240">
        <v>42394</v>
      </c>
      <c r="F81" s="154" t="s">
        <v>447</v>
      </c>
      <c r="G81" s="154" t="s">
        <v>623</v>
      </c>
      <c r="H81" s="154" t="s">
        <v>68</v>
      </c>
      <c r="I81" s="154">
        <v>7</v>
      </c>
      <c r="J81" s="157">
        <v>27</v>
      </c>
      <c r="K81" s="158">
        <v>0.1</v>
      </c>
      <c r="L81" s="158">
        <v>19</v>
      </c>
      <c r="M81" s="158">
        <v>19</v>
      </c>
      <c r="N81" s="155">
        <v>0</v>
      </c>
      <c r="O81" s="155">
        <v>19</v>
      </c>
      <c r="P81" s="155" t="s">
        <v>456</v>
      </c>
    </row>
    <row r="82" spans="1:16" ht="12.75">
      <c r="A82" s="155">
        <v>47</v>
      </c>
      <c r="B82" s="155" t="s">
        <v>445</v>
      </c>
      <c r="C82" s="155" t="s">
        <v>455</v>
      </c>
      <c r="D82" s="155">
        <v>446131</v>
      </c>
      <c r="E82" s="239">
        <v>42394</v>
      </c>
      <c r="F82" s="154" t="s">
        <v>447</v>
      </c>
      <c r="G82" s="154" t="s">
        <v>623</v>
      </c>
      <c r="H82" s="154" t="s">
        <v>428</v>
      </c>
      <c r="I82" s="154">
        <v>7</v>
      </c>
      <c r="J82" s="157">
        <v>24</v>
      </c>
      <c r="K82" s="158">
        <v>0.1</v>
      </c>
      <c r="L82" s="158">
        <v>16</v>
      </c>
      <c r="M82" s="158">
        <v>16</v>
      </c>
      <c r="N82" s="155">
        <v>0</v>
      </c>
      <c r="O82" s="155">
        <v>16</v>
      </c>
      <c r="P82" s="155" t="s">
        <v>456</v>
      </c>
    </row>
    <row r="83" spans="1:16" ht="12.75">
      <c r="A83" s="155">
        <v>48</v>
      </c>
      <c r="B83" s="155" t="s">
        <v>445</v>
      </c>
      <c r="C83" s="155" t="s">
        <v>455</v>
      </c>
      <c r="D83" s="155">
        <v>446131</v>
      </c>
      <c r="E83" s="239">
        <v>42394</v>
      </c>
      <c r="F83" s="154" t="s">
        <v>447</v>
      </c>
      <c r="G83" s="154" t="s">
        <v>623</v>
      </c>
      <c r="H83" s="154" t="s">
        <v>428</v>
      </c>
      <c r="I83" s="154">
        <v>7</v>
      </c>
      <c r="J83" s="157">
        <v>11</v>
      </c>
      <c r="K83" s="158">
        <v>0.1</v>
      </c>
      <c r="L83" s="158">
        <v>11</v>
      </c>
      <c r="M83" s="158">
        <v>11</v>
      </c>
      <c r="N83" s="155">
        <v>1</v>
      </c>
      <c r="O83" s="155">
        <v>10</v>
      </c>
      <c r="P83" s="155" t="s">
        <v>456</v>
      </c>
    </row>
    <row r="84" spans="1:16" ht="12.75">
      <c r="A84" s="155">
        <v>49</v>
      </c>
      <c r="B84" s="155" t="s">
        <v>445</v>
      </c>
      <c r="C84" s="155" t="s">
        <v>455</v>
      </c>
      <c r="D84" s="155">
        <v>446131</v>
      </c>
      <c r="E84" s="239">
        <v>42394</v>
      </c>
      <c r="F84" s="154" t="s">
        <v>447</v>
      </c>
      <c r="G84" s="154" t="s">
        <v>623</v>
      </c>
      <c r="H84" s="154" t="s">
        <v>624</v>
      </c>
      <c r="I84" s="154">
        <v>7</v>
      </c>
      <c r="J84" s="157">
        <v>8</v>
      </c>
      <c r="K84" s="158">
        <v>0.1</v>
      </c>
      <c r="L84" s="158">
        <v>5</v>
      </c>
      <c r="M84" s="158">
        <v>5</v>
      </c>
      <c r="N84" s="155">
        <v>0</v>
      </c>
      <c r="O84" s="155">
        <v>5</v>
      </c>
      <c r="P84" s="155" t="s">
        <v>456</v>
      </c>
    </row>
    <row r="85" spans="1:16" ht="12.75">
      <c r="A85" s="155">
        <v>50</v>
      </c>
      <c r="B85" s="155" t="s">
        <v>445</v>
      </c>
      <c r="C85" s="155" t="s">
        <v>455</v>
      </c>
      <c r="D85" s="155">
        <v>446131</v>
      </c>
      <c r="E85" s="239">
        <v>42394</v>
      </c>
      <c r="F85" s="154" t="s">
        <v>447</v>
      </c>
      <c r="G85" s="154" t="s">
        <v>623</v>
      </c>
      <c r="H85" s="154" t="s">
        <v>428</v>
      </c>
      <c r="I85" s="154">
        <v>13</v>
      </c>
      <c r="J85" s="157">
        <v>1</v>
      </c>
      <c r="K85" s="158">
        <v>0.1</v>
      </c>
      <c r="L85" s="158">
        <v>16</v>
      </c>
      <c r="M85" s="158">
        <v>16</v>
      </c>
      <c r="N85" s="155">
        <v>3</v>
      </c>
      <c r="O85" s="155">
        <v>13</v>
      </c>
      <c r="P85" s="155" t="s">
        <v>456</v>
      </c>
    </row>
    <row r="86" spans="1:16" ht="12.75">
      <c r="A86" s="155">
        <v>51</v>
      </c>
      <c r="B86" s="155" t="s">
        <v>445</v>
      </c>
      <c r="C86" s="155" t="s">
        <v>455</v>
      </c>
      <c r="D86" s="155">
        <v>446131</v>
      </c>
      <c r="E86" s="239">
        <v>42394</v>
      </c>
      <c r="F86" s="154" t="s">
        <v>447</v>
      </c>
      <c r="G86" s="154" t="s">
        <v>623</v>
      </c>
      <c r="H86" s="154" t="s">
        <v>428</v>
      </c>
      <c r="I86" s="154">
        <v>12</v>
      </c>
      <c r="J86" s="157">
        <v>5</v>
      </c>
      <c r="K86" s="158">
        <v>0.1</v>
      </c>
      <c r="L86" s="158">
        <v>57</v>
      </c>
      <c r="M86" s="158">
        <v>57</v>
      </c>
      <c r="N86" s="155">
        <v>5</v>
      </c>
      <c r="O86" s="155">
        <v>52</v>
      </c>
      <c r="P86" s="155" t="s">
        <v>456</v>
      </c>
    </row>
    <row r="87" spans="1:16" ht="12.75">
      <c r="A87" s="155">
        <v>52</v>
      </c>
      <c r="B87" s="155" t="s">
        <v>445</v>
      </c>
      <c r="C87" s="155" t="s">
        <v>455</v>
      </c>
      <c r="D87" s="155">
        <v>446131</v>
      </c>
      <c r="E87" s="239">
        <v>42394</v>
      </c>
      <c r="F87" s="154" t="s">
        <v>447</v>
      </c>
      <c r="G87" s="154" t="s">
        <v>623</v>
      </c>
      <c r="H87" s="154" t="s">
        <v>428</v>
      </c>
      <c r="I87" s="154">
        <v>12</v>
      </c>
      <c r="J87" s="157">
        <v>1</v>
      </c>
      <c r="K87" s="158">
        <v>0.1</v>
      </c>
      <c r="L87" s="158">
        <v>65</v>
      </c>
      <c r="M87" s="158">
        <v>65</v>
      </c>
      <c r="N87" s="155">
        <v>7</v>
      </c>
      <c r="O87" s="155">
        <v>58</v>
      </c>
      <c r="P87" s="155" t="s">
        <v>456</v>
      </c>
    </row>
    <row r="88" spans="1:16" ht="12.75">
      <c r="A88" s="155">
        <v>53</v>
      </c>
      <c r="B88" s="155" t="s">
        <v>445</v>
      </c>
      <c r="C88" s="155" t="s">
        <v>455</v>
      </c>
      <c r="D88" s="155">
        <v>446131</v>
      </c>
      <c r="E88" s="239">
        <v>42394</v>
      </c>
      <c r="F88" s="154" t="s">
        <v>447</v>
      </c>
      <c r="G88" s="154" t="s">
        <v>623</v>
      </c>
      <c r="H88" s="154" t="s">
        <v>68</v>
      </c>
      <c r="I88" s="154">
        <v>10</v>
      </c>
      <c r="J88" s="157">
        <v>18</v>
      </c>
      <c r="K88" s="158">
        <v>0.1</v>
      </c>
      <c r="L88" s="158">
        <v>4</v>
      </c>
      <c r="M88" s="158">
        <v>4</v>
      </c>
      <c r="N88" s="155">
        <v>0</v>
      </c>
      <c r="O88" s="155">
        <v>4</v>
      </c>
      <c r="P88" s="155" t="s">
        <v>456</v>
      </c>
    </row>
    <row r="89" spans="1:16" ht="12.75">
      <c r="A89" s="155">
        <v>54</v>
      </c>
      <c r="B89" s="155" t="s">
        <v>445</v>
      </c>
      <c r="C89" s="155" t="s">
        <v>455</v>
      </c>
      <c r="D89" s="155">
        <v>446131</v>
      </c>
      <c r="E89" s="239">
        <v>42394</v>
      </c>
      <c r="F89" s="154" t="s">
        <v>447</v>
      </c>
      <c r="G89" s="154" t="s">
        <v>623</v>
      </c>
      <c r="H89" s="154" t="s">
        <v>428</v>
      </c>
      <c r="I89" s="154">
        <v>8</v>
      </c>
      <c r="J89" s="157">
        <v>13</v>
      </c>
      <c r="K89" s="158">
        <v>0.1</v>
      </c>
      <c r="L89" s="158">
        <v>15</v>
      </c>
      <c r="M89" s="158">
        <v>15</v>
      </c>
      <c r="N89" s="155">
        <v>1</v>
      </c>
      <c r="O89" s="155">
        <v>14</v>
      </c>
      <c r="P89" s="155" t="s">
        <v>456</v>
      </c>
    </row>
    <row r="90" spans="1:16" ht="12.75">
      <c r="A90" s="155">
        <v>55</v>
      </c>
      <c r="B90" s="155" t="s">
        <v>445</v>
      </c>
      <c r="C90" s="155" t="s">
        <v>455</v>
      </c>
      <c r="D90" s="155">
        <v>446131</v>
      </c>
      <c r="E90" s="239">
        <v>42394</v>
      </c>
      <c r="F90" s="154" t="s">
        <v>447</v>
      </c>
      <c r="G90" s="154" t="s">
        <v>623</v>
      </c>
      <c r="H90" s="154" t="s">
        <v>68</v>
      </c>
      <c r="I90" s="154">
        <v>8</v>
      </c>
      <c r="J90" s="157">
        <v>35</v>
      </c>
      <c r="K90" s="158">
        <v>0.1</v>
      </c>
      <c r="L90" s="158">
        <v>4</v>
      </c>
      <c r="M90" s="158">
        <v>4</v>
      </c>
      <c r="N90" s="155">
        <v>0</v>
      </c>
      <c r="O90" s="155">
        <v>4</v>
      </c>
      <c r="P90" s="155" t="s">
        <v>456</v>
      </c>
    </row>
    <row r="91" spans="1:16" ht="12.75">
      <c r="A91" s="155">
        <v>56</v>
      </c>
      <c r="B91" s="155" t="s">
        <v>445</v>
      </c>
      <c r="C91" s="155" t="s">
        <v>455</v>
      </c>
      <c r="D91" s="155">
        <v>446131</v>
      </c>
      <c r="E91" s="239">
        <v>42394</v>
      </c>
      <c r="F91" s="154" t="s">
        <v>447</v>
      </c>
      <c r="G91" s="154" t="s">
        <v>623</v>
      </c>
      <c r="H91" s="154" t="s">
        <v>428</v>
      </c>
      <c r="I91" s="154">
        <v>8</v>
      </c>
      <c r="J91" s="157">
        <v>31</v>
      </c>
      <c r="K91" s="158">
        <v>0.1</v>
      </c>
      <c r="L91" s="158">
        <v>32</v>
      </c>
      <c r="M91" s="158">
        <v>32</v>
      </c>
      <c r="N91" s="155">
        <v>0</v>
      </c>
      <c r="O91" s="155">
        <v>32</v>
      </c>
      <c r="P91" s="155" t="s">
        <v>456</v>
      </c>
    </row>
    <row r="92" spans="1:16" ht="12.75">
      <c r="A92" s="155">
        <v>57</v>
      </c>
      <c r="B92" s="155" t="s">
        <v>445</v>
      </c>
      <c r="C92" s="155" t="s">
        <v>455</v>
      </c>
      <c r="D92" s="155">
        <v>446131</v>
      </c>
      <c r="E92" s="240">
        <v>42394</v>
      </c>
      <c r="F92" s="154" t="s">
        <v>447</v>
      </c>
      <c r="G92" s="154" t="s">
        <v>623</v>
      </c>
      <c r="H92" s="154" t="s">
        <v>428</v>
      </c>
      <c r="I92" s="154">
        <v>10</v>
      </c>
      <c r="J92" s="157">
        <v>6</v>
      </c>
      <c r="K92" s="158">
        <v>0.1</v>
      </c>
      <c r="L92" s="158">
        <v>4</v>
      </c>
      <c r="M92" s="158">
        <v>4</v>
      </c>
      <c r="N92" s="155">
        <v>0</v>
      </c>
      <c r="O92" s="155">
        <v>4</v>
      </c>
      <c r="P92" s="155" t="s">
        <v>456</v>
      </c>
    </row>
    <row r="93" spans="1:16" ht="12.75">
      <c r="A93" s="155">
        <v>58</v>
      </c>
      <c r="B93" s="155" t="s">
        <v>445</v>
      </c>
      <c r="C93" s="155" t="s">
        <v>455</v>
      </c>
      <c r="D93" s="155">
        <v>446131</v>
      </c>
      <c r="E93" s="239">
        <v>42394</v>
      </c>
      <c r="F93" s="154" t="s">
        <v>447</v>
      </c>
      <c r="G93" s="154" t="s">
        <v>623</v>
      </c>
      <c r="H93" s="154" t="s">
        <v>428</v>
      </c>
      <c r="I93" s="154">
        <v>9</v>
      </c>
      <c r="J93" s="157">
        <v>9</v>
      </c>
      <c r="K93" s="158">
        <v>0.1</v>
      </c>
      <c r="L93" s="158">
        <v>14</v>
      </c>
      <c r="M93" s="158">
        <v>14</v>
      </c>
      <c r="N93" s="155">
        <v>4</v>
      </c>
      <c r="O93" s="155">
        <v>10</v>
      </c>
      <c r="P93" s="155" t="s">
        <v>456</v>
      </c>
    </row>
    <row r="94" spans="1:16" ht="12.75">
      <c r="A94" s="155">
        <v>59</v>
      </c>
      <c r="B94" s="155" t="s">
        <v>445</v>
      </c>
      <c r="C94" s="155" t="s">
        <v>455</v>
      </c>
      <c r="D94" s="155">
        <v>446131</v>
      </c>
      <c r="E94" s="239">
        <v>42394</v>
      </c>
      <c r="F94" s="154" t="s">
        <v>447</v>
      </c>
      <c r="G94" s="154" t="s">
        <v>623</v>
      </c>
      <c r="H94" s="154" t="s">
        <v>428</v>
      </c>
      <c r="I94" s="154">
        <v>9</v>
      </c>
      <c r="J94" s="157">
        <v>14</v>
      </c>
      <c r="K94" s="158">
        <v>0.1</v>
      </c>
      <c r="L94" s="158">
        <v>4</v>
      </c>
      <c r="M94" s="158">
        <v>4</v>
      </c>
      <c r="N94" s="155">
        <v>0</v>
      </c>
      <c r="O94" s="155">
        <v>4</v>
      </c>
      <c r="P94" s="155" t="s">
        <v>456</v>
      </c>
    </row>
    <row r="95" spans="1:16" ht="12.75">
      <c r="A95" s="155">
        <v>60</v>
      </c>
      <c r="B95" s="155" t="s">
        <v>445</v>
      </c>
      <c r="C95" s="155" t="s">
        <v>455</v>
      </c>
      <c r="D95" s="155">
        <v>446131</v>
      </c>
      <c r="E95" s="239">
        <v>42394</v>
      </c>
      <c r="F95" s="154" t="s">
        <v>447</v>
      </c>
      <c r="G95" s="154" t="s">
        <v>623</v>
      </c>
      <c r="H95" s="154" t="s">
        <v>68</v>
      </c>
      <c r="I95" s="154">
        <v>14</v>
      </c>
      <c r="J95" s="157">
        <v>2</v>
      </c>
      <c r="K95" s="158">
        <v>0.1</v>
      </c>
      <c r="L95" s="158">
        <v>59</v>
      </c>
      <c r="M95" s="158">
        <v>59</v>
      </c>
      <c r="N95" s="155">
        <v>7</v>
      </c>
      <c r="O95" s="155">
        <v>52</v>
      </c>
      <c r="P95" s="155" t="s">
        <v>456</v>
      </c>
    </row>
    <row r="96" spans="1:16" ht="12.75">
      <c r="A96" s="155">
        <v>61</v>
      </c>
      <c r="B96" s="155" t="s">
        <v>445</v>
      </c>
      <c r="C96" s="155" t="s">
        <v>455</v>
      </c>
      <c r="D96" s="155">
        <v>446131</v>
      </c>
      <c r="E96" s="239">
        <v>42394</v>
      </c>
      <c r="F96" s="154" t="s">
        <v>447</v>
      </c>
      <c r="G96" s="154" t="s">
        <v>623</v>
      </c>
      <c r="H96" s="154" t="s">
        <v>68</v>
      </c>
      <c r="I96" s="154">
        <v>14</v>
      </c>
      <c r="J96" s="157">
        <v>1</v>
      </c>
      <c r="K96" s="158">
        <v>0.1</v>
      </c>
      <c r="L96" s="158">
        <v>61</v>
      </c>
      <c r="M96" s="158">
        <v>61</v>
      </c>
      <c r="N96" s="155">
        <v>4</v>
      </c>
      <c r="O96" s="155">
        <v>57</v>
      </c>
      <c r="P96" s="155" t="s">
        <v>456</v>
      </c>
    </row>
    <row r="97" spans="1:16" ht="12.75">
      <c r="A97" s="155">
        <v>62</v>
      </c>
      <c r="B97" s="155" t="s">
        <v>445</v>
      </c>
      <c r="C97" s="155" t="s">
        <v>455</v>
      </c>
      <c r="D97" s="155">
        <v>446131</v>
      </c>
      <c r="E97" s="239">
        <v>42394</v>
      </c>
      <c r="F97" s="154" t="s">
        <v>447</v>
      </c>
      <c r="G97" s="154" t="s">
        <v>623</v>
      </c>
      <c r="H97" s="154" t="s">
        <v>68</v>
      </c>
      <c r="I97" s="154">
        <v>13</v>
      </c>
      <c r="J97" s="157">
        <v>13</v>
      </c>
      <c r="K97" s="158">
        <v>0.1</v>
      </c>
      <c r="L97" s="158">
        <v>17</v>
      </c>
      <c r="M97" s="158">
        <v>17</v>
      </c>
      <c r="N97" s="155">
        <v>2</v>
      </c>
      <c r="O97" s="155">
        <v>15</v>
      </c>
      <c r="P97" s="155" t="s">
        <v>456</v>
      </c>
    </row>
    <row r="98" spans="1:16" ht="12.75">
      <c r="A98" s="155">
        <v>63</v>
      </c>
      <c r="B98" s="155" t="s">
        <v>445</v>
      </c>
      <c r="C98" s="155" t="s">
        <v>472</v>
      </c>
      <c r="D98" s="155">
        <v>446132</v>
      </c>
      <c r="E98" s="239">
        <v>42395</v>
      </c>
      <c r="F98" s="154" t="s">
        <v>464</v>
      </c>
      <c r="G98" s="154" t="s">
        <v>473</v>
      </c>
      <c r="H98" s="154" t="s">
        <v>625</v>
      </c>
      <c r="I98" s="154">
        <v>31</v>
      </c>
      <c r="J98" s="157">
        <v>22</v>
      </c>
      <c r="K98" s="158">
        <v>1</v>
      </c>
      <c r="L98" s="158">
        <v>113</v>
      </c>
      <c r="M98" s="158">
        <v>113</v>
      </c>
      <c r="N98" s="155">
        <v>0</v>
      </c>
      <c r="O98" s="155">
        <v>113</v>
      </c>
      <c r="P98" s="155" t="s">
        <v>626</v>
      </c>
    </row>
    <row r="99" spans="1:16" ht="12.75">
      <c r="A99" s="156">
        <v>64</v>
      </c>
      <c r="B99" s="155" t="s">
        <v>445</v>
      </c>
      <c r="C99" s="155" t="s">
        <v>472</v>
      </c>
      <c r="D99" s="155">
        <v>446133</v>
      </c>
      <c r="E99" s="239">
        <v>42396</v>
      </c>
      <c r="F99" s="154" t="s">
        <v>464</v>
      </c>
      <c r="G99" s="154" t="s">
        <v>473</v>
      </c>
      <c r="H99" s="154" t="s">
        <v>428</v>
      </c>
      <c r="I99" s="154">
        <v>43</v>
      </c>
      <c r="J99" s="157">
        <v>12</v>
      </c>
      <c r="K99" s="158">
        <v>0.7</v>
      </c>
      <c r="L99" s="158">
        <v>133</v>
      </c>
      <c r="M99" s="158">
        <v>133</v>
      </c>
      <c r="N99" s="155">
        <v>37</v>
      </c>
      <c r="O99" s="155">
        <v>96</v>
      </c>
      <c r="P99" s="155" t="s">
        <v>626</v>
      </c>
    </row>
    <row r="100" spans="1:16" ht="12.75">
      <c r="A100" s="155">
        <v>65</v>
      </c>
      <c r="B100" s="155" t="s">
        <v>445</v>
      </c>
      <c r="C100" s="155" t="s">
        <v>455</v>
      </c>
      <c r="D100" s="155">
        <v>446133</v>
      </c>
      <c r="E100" s="239">
        <v>42396</v>
      </c>
      <c r="F100" s="154" t="s">
        <v>447</v>
      </c>
      <c r="G100" s="154" t="s">
        <v>622</v>
      </c>
      <c r="H100" s="154" t="s">
        <v>428</v>
      </c>
      <c r="I100" s="154">
        <v>36</v>
      </c>
      <c r="J100" s="157">
        <v>7</v>
      </c>
      <c r="K100" s="158">
        <v>1.6</v>
      </c>
      <c r="L100" s="158">
        <v>10</v>
      </c>
      <c r="M100" s="158">
        <v>10</v>
      </c>
      <c r="N100" s="155">
        <v>0</v>
      </c>
      <c r="O100" s="155">
        <v>10</v>
      </c>
      <c r="P100" s="155" t="s">
        <v>456</v>
      </c>
    </row>
    <row r="101" spans="1:16" ht="12.75">
      <c r="A101" s="155">
        <v>66</v>
      </c>
      <c r="B101" s="155" t="s">
        <v>445</v>
      </c>
      <c r="C101" s="155" t="s">
        <v>446</v>
      </c>
      <c r="D101" s="155">
        <v>446134</v>
      </c>
      <c r="E101" s="239">
        <v>42396</v>
      </c>
      <c r="F101" s="154" t="s">
        <v>450</v>
      </c>
      <c r="G101" s="154" t="s">
        <v>622</v>
      </c>
      <c r="H101" s="154" t="s">
        <v>428</v>
      </c>
      <c r="I101" s="154">
        <v>29</v>
      </c>
      <c r="J101" s="157">
        <v>22</v>
      </c>
      <c r="K101" s="158">
        <v>2.1</v>
      </c>
      <c r="L101" s="158">
        <v>18</v>
      </c>
      <c r="M101" s="158">
        <v>18</v>
      </c>
      <c r="N101" s="155">
        <v>0</v>
      </c>
      <c r="O101" s="155">
        <v>18</v>
      </c>
      <c r="P101" s="155" t="s">
        <v>448</v>
      </c>
    </row>
    <row r="102" spans="1:16" ht="12.75">
      <c r="A102" s="155">
        <v>67</v>
      </c>
      <c r="B102" s="155" t="s">
        <v>445</v>
      </c>
      <c r="C102" s="155" t="s">
        <v>446</v>
      </c>
      <c r="D102" s="155">
        <v>446134</v>
      </c>
      <c r="E102" s="239">
        <v>42396</v>
      </c>
      <c r="F102" s="154" t="s">
        <v>447</v>
      </c>
      <c r="G102" s="154" t="s">
        <v>622</v>
      </c>
      <c r="H102" s="154" t="s">
        <v>428</v>
      </c>
      <c r="I102" s="154">
        <v>29</v>
      </c>
      <c r="J102" s="157">
        <v>26</v>
      </c>
      <c r="K102" s="158">
        <v>1.8</v>
      </c>
      <c r="L102" s="158">
        <v>11</v>
      </c>
      <c r="M102" s="158">
        <v>11</v>
      </c>
      <c r="N102" s="155">
        <v>0</v>
      </c>
      <c r="O102" s="155">
        <v>11</v>
      </c>
      <c r="P102" s="155" t="s">
        <v>448</v>
      </c>
    </row>
    <row r="103" spans="1:16" ht="12.75">
      <c r="A103" s="155">
        <v>68</v>
      </c>
      <c r="B103" s="155" t="s">
        <v>445</v>
      </c>
      <c r="C103" s="155" t="s">
        <v>446</v>
      </c>
      <c r="D103" s="155">
        <v>446134</v>
      </c>
      <c r="E103" s="239">
        <v>42396</v>
      </c>
      <c r="F103" s="154" t="s">
        <v>627</v>
      </c>
      <c r="G103" s="154" t="s">
        <v>622</v>
      </c>
      <c r="H103" s="154" t="s">
        <v>68</v>
      </c>
      <c r="I103" s="154">
        <v>63</v>
      </c>
      <c r="J103" s="157">
        <v>4</v>
      </c>
      <c r="K103" s="158">
        <v>2.8</v>
      </c>
      <c r="L103" s="158">
        <v>22</v>
      </c>
      <c r="M103" s="158">
        <v>22</v>
      </c>
      <c r="N103" s="155">
        <v>0</v>
      </c>
      <c r="O103" s="155">
        <v>22</v>
      </c>
      <c r="P103" s="155" t="s">
        <v>628</v>
      </c>
    </row>
    <row r="104" spans="1:16" ht="12.75">
      <c r="A104" s="156">
        <v>69</v>
      </c>
      <c r="B104" s="155" t="s">
        <v>445</v>
      </c>
      <c r="C104" s="155" t="s">
        <v>446</v>
      </c>
      <c r="D104" s="155">
        <v>446134</v>
      </c>
      <c r="E104" s="239">
        <v>42396</v>
      </c>
      <c r="F104" s="154" t="s">
        <v>627</v>
      </c>
      <c r="G104" s="154" t="s">
        <v>622</v>
      </c>
      <c r="H104" s="154" t="s">
        <v>68</v>
      </c>
      <c r="I104" s="154">
        <v>64</v>
      </c>
      <c r="J104" s="157">
        <v>18</v>
      </c>
      <c r="K104" s="158">
        <v>3</v>
      </c>
      <c r="L104" s="158">
        <v>29</v>
      </c>
      <c r="M104" s="158">
        <v>29</v>
      </c>
      <c r="N104" s="155">
        <v>0</v>
      </c>
      <c r="O104" s="155">
        <v>29</v>
      </c>
      <c r="P104" s="155" t="s">
        <v>621</v>
      </c>
    </row>
    <row r="105" spans="1:16" ht="12.75">
      <c r="A105" s="155">
        <v>70</v>
      </c>
      <c r="B105" s="155" t="s">
        <v>445</v>
      </c>
      <c r="C105" s="155" t="s">
        <v>446</v>
      </c>
      <c r="D105" s="155">
        <v>446134</v>
      </c>
      <c r="E105" s="239">
        <v>42396</v>
      </c>
      <c r="F105" s="154" t="s">
        <v>627</v>
      </c>
      <c r="G105" s="154" t="s">
        <v>622</v>
      </c>
      <c r="H105" s="154" t="s">
        <v>68</v>
      </c>
      <c r="I105" s="154">
        <v>64</v>
      </c>
      <c r="J105" s="157">
        <v>4</v>
      </c>
      <c r="K105" s="158">
        <v>0.7</v>
      </c>
      <c r="L105" s="158">
        <v>7</v>
      </c>
      <c r="M105" s="158">
        <v>7</v>
      </c>
      <c r="N105" s="155">
        <v>0</v>
      </c>
      <c r="O105" s="155">
        <v>7</v>
      </c>
      <c r="P105" s="155" t="s">
        <v>621</v>
      </c>
    </row>
  </sheetData>
  <mergeCells count="17">
    <mergeCell ref="A35:P35"/>
    <mergeCell ref="P3:P4"/>
    <mergeCell ref="A6:P6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82"/>
  <sheetViews>
    <sheetView workbookViewId="0" topLeftCell="B1">
      <selection activeCell="M8" sqref="M8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18.28125" style="0" customWidth="1"/>
    <col min="4" max="4" width="13.7109375" style="0" customWidth="1"/>
    <col min="5" max="6" width="14.8515625" style="0" customWidth="1"/>
    <col min="7" max="7" width="28.140625" style="0" customWidth="1"/>
    <col min="8" max="8" width="14.8515625" style="0" customWidth="1"/>
    <col min="9" max="9" width="7.7109375" style="0" customWidth="1"/>
    <col min="10" max="10" width="6.8515625" style="0" customWidth="1"/>
    <col min="11" max="11" width="5.7109375" style="0" customWidth="1"/>
    <col min="12" max="12" width="10.8515625" style="0" customWidth="1"/>
    <col min="13" max="13" width="11.57421875" style="0" customWidth="1"/>
    <col min="14" max="14" width="8.57421875" style="0" customWidth="1"/>
    <col min="15" max="15" width="8.8515625" style="0" customWidth="1"/>
    <col min="16" max="16" width="22.421875" style="0" customWidth="1"/>
  </cols>
  <sheetData>
    <row r="1" spans="1:16" ht="43.5" customHeight="1">
      <c r="A1" s="265"/>
      <c r="B1" s="503" t="s">
        <v>234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265"/>
    </row>
    <row r="2" spans="1:16" ht="18" customHeight="1">
      <c r="A2" s="265"/>
      <c r="B2" s="504" t="s">
        <v>680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265"/>
    </row>
    <row r="3" spans="14:15" ht="12.75" hidden="1">
      <c r="N3" s="70"/>
      <c r="O3" s="70"/>
    </row>
    <row r="4" spans="1:15" ht="15" hidden="1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</row>
    <row r="5" spans="1:15" ht="30.75" customHeight="1" hidden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6" ht="58.5" customHeight="1">
      <c r="A6" s="361" t="s">
        <v>0</v>
      </c>
      <c r="B6" s="361" t="s">
        <v>235</v>
      </c>
      <c r="C6" s="499" t="s">
        <v>2</v>
      </c>
      <c r="D6" s="361" t="s">
        <v>36</v>
      </c>
      <c r="E6" s="361" t="s">
        <v>13</v>
      </c>
      <c r="F6" s="361" t="s">
        <v>236</v>
      </c>
      <c r="G6" s="361" t="s">
        <v>38</v>
      </c>
      <c r="H6" s="361" t="s">
        <v>9</v>
      </c>
      <c r="I6" s="499" t="s">
        <v>237</v>
      </c>
      <c r="J6" s="499" t="s">
        <v>238</v>
      </c>
      <c r="K6" s="499" t="s">
        <v>5</v>
      </c>
      <c r="L6" s="501" t="s">
        <v>239</v>
      </c>
      <c r="M6" s="502"/>
      <c r="N6" s="501" t="s">
        <v>240</v>
      </c>
      <c r="O6" s="502"/>
      <c r="P6" s="361" t="s">
        <v>62</v>
      </c>
    </row>
    <row r="7" spans="1:16" ht="32.25" customHeight="1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245" t="s">
        <v>7</v>
      </c>
      <c r="M7" s="245" t="s">
        <v>8</v>
      </c>
      <c r="N7" s="245" t="s">
        <v>40</v>
      </c>
      <c r="O7" s="245" t="s">
        <v>19</v>
      </c>
      <c r="P7" s="461"/>
    </row>
    <row r="8" spans="1:16" ht="14.25" customHeight="1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45">
        <v>12</v>
      </c>
      <c r="M8" s="245">
        <v>13</v>
      </c>
      <c r="N8" s="245">
        <v>14</v>
      </c>
      <c r="O8" s="245">
        <v>15</v>
      </c>
      <c r="P8" s="267">
        <v>16</v>
      </c>
    </row>
    <row r="9" spans="1:16" ht="27" customHeight="1">
      <c r="A9" s="493" t="s">
        <v>10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5"/>
    </row>
    <row r="10" spans="1:16" ht="25.5">
      <c r="A10" s="73">
        <v>1</v>
      </c>
      <c r="B10" s="74" t="s">
        <v>241</v>
      </c>
      <c r="C10" s="72" t="s">
        <v>242</v>
      </c>
      <c r="D10" s="74" t="s">
        <v>243</v>
      </c>
      <c r="E10" s="75" t="s">
        <v>244</v>
      </c>
      <c r="F10" s="75" t="s">
        <v>136</v>
      </c>
      <c r="G10" s="74" t="s">
        <v>245</v>
      </c>
      <c r="H10" s="74" t="s">
        <v>246</v>
      </c>
      <c r="I10" s="73">
        <v>6</v>
      </c>
      <c r="J10" s="76" t="s">
        <v>247</v>
      </c>
      <c r="K10" s="73">
        <v>4.2</v>
      </c>
      <c r="L10" s="73">
        <v>875</v>
      </c>
      <c r="M10" s="73">
        <v>809</v>
      </c>
      <c r="N10" s="73">
        <v>512</v>
      </c>
      <c r="O10" s="73">
        <v>297</v>
      </c>
      <c r="P10" s="77" t="s">
        <v>248</v>
      </c>
    </row>
    <row r="11" spans="1:16" ht="25.5">
      <c r="A11" s="73">
        <v>2</v>
      </c>
      <c r="B11" s="74" t="s">
        <v>241</v>
      </c>
      <c r="C11" s="72" t="s">
        <v>242</v>
      </c>
      <c r="D11" s="74" t="s">
        <v>243</v>
      </c>
      <c r="E11" s="75" t="s">
        <v>244</v>
      </c>
      <c r="F11" s="75" t="s">
        <v>136</v>
      </c>
      <c r="G11" s="74" t="s">
        <v>245</v>
      </c>
      <c r="H11" s="74" t="s">
        <v>246</v>
      </c>
      <c r="I11" s="73">
        <v>31</v>
      </c>
      <c r="J11" s="76" t="s">
        <v>249</v>
      </c>
      <c r="K11" s="73">
        <v>4.1</v>
      </c>
      <c r="L11" s="73">
        <v>1139</v>
      </c>
      <c r="M11" s="73">
        <v>1051</v>
      </c>
      <c r="N11" s="73">
        <v>820</v>
      </c>
      <c r="O11" s="73">
        <v>231</v>
      </c>
      <c r="P11" s="77" t="s">
        <v>250</v>
      </c>
    </row>
    <row r="12" spans="1:16" ht="25.5">
      <c r="A12" s="73">
        <v>3</v>
      </c>
      <c r="B12" s="74" t="s">
        <v>241</v>
      </c>
      <c r="C12" s="72" t="s">
        <v>242</v>
      </c>
      <c r="D12" s="74" t="s">
        <v>243</v>
      </c>
      <c r="E12" s="75" t="s">
        <v>244</v>
      </c>
      <c r="F12" s="75" t="s">
        <v>136</v>
      </c>
      <c r="G12" s="74" t="s">
        <v>245</v>
      </c>
      <c r="H12" s="74" t="s">
        <v>246</v>
      </c>
      <c r="I12" s="73">
        <v>31</v>
      </c>
      <c r="J12" s="76" t="s">
        <v>251</v>
      </c>
      <c r="K12" s="73">
        <v>2.6</v>
      </c>
      <c r="L12" s="73">
        <v>583</v>
      </c>
      <c r="M12" s="73">
        <v>482</v>
      </c>
      <c r="N12" s="73">
        <v>360</v>
      </c>
      <c r="O12" s="73">
        <v>122</v>
      </c>
      <c r="P12" s="77" t="s">
        <v>250</v>
      </c>
    </row>
    <row r="13" spans="1:16" ht="25.5">
      <c r="A13" s="73">
        <v>4</v>
      </c>
      <c r="B13" s="74" t="s">
        <v>241</v>
      </c>
      <c r="C13" s="72" t="s">
        <v>242</v>
      </c>
      <c r="D13" s="74" t="s">
        <v>252</v>
      </c>
      <c r="E13" s="75" t="s">
        <v>244</v>
      </c>
      <c r="F13" s="75" t="s">
        <v>136</v>
      </c>
      <c r="G13" s="74" t="s">
        <v>253</v>
      </c>
      <c r="H13" s="74" t="s">
        <v>104</v>
      </c>
      <c r="I13" s="73">
        <v>5</v>
      </c>
      <c r="J13" s="76" t="s">
        <v>254</v>
      </c>
      <c r="K13" s="73">
        <v>2.8</v>
      </c>
      <c r="L13" s="73">
        <v>354</v>
      </c>
      <c r="M13" s="73">
        <v>339</v>
      </c>
      <c r="N13" s="73">
        <v>87</v>
      </c>
      <c r="O13" s="73">
        <v>252</v>
      </c>
      <c r="P13" s="77" t="s">
        <v>255</v>
      </c>
    </row>
    <row r="14" spans="1:16" ht="25.5">
      <c r="A14" s="73">
        <v>5</v>
      </c>
      <c r="B14" s="74" t="s">
        <v>241</v>
      </c>
      <c r="C14" s="72" t="s">
        <v>242</v>
      </c>
      <c r="D14" s="74" t="s">
        <v>252</v>
      </c>
      <c r="E14" s="75" t="s">
        <v>244</v>
      </c>
      <c r="F14" s="75" t="s">
        <v>136</v>
      </c>
      <c r="G14" s="74" t="s">
        <v>253</v>
      </c>
      <c r="H14" s="74" t="s">
        <v>256</v>
      </c>
      <c r="I14" s="73">
        <v>9</v>
      </c>
      <c r="J14" s="76" t="s">
        <v>257</v>
      </c>
      <c r="K14" s="73">
        <v>1.4</v>
      </c>
      <c r="L14" s="73">
        <v>271</v>
      </c>
      <c r="M14" s="73">
        <v>256</v>
      </c>
      <c r="N14" s="73">
        <v>209</v>
      </c>
      <c r="O14" s="73">
        <v>47</v>
      </c>
      <c r="P14" s="77" t="s">
        <v>248</v>
      </c>
    </row>
    <row r="15" spans="1:16" ht="25.5">
      <c r="A15" s="73">
        <v>6</v>
      </c>
      <c r="B15" s="74" t="s">
        <v>241</v>
      </c>
      <c r="C15" s="72" t="s">
        <v>242</v>
      </c>
      <c r="D15" s="74" t="s">
        <v>252</v>
      </c>
      <c r="E15" s="75" t="s">
        <v>244</v>
      </c>
      <c r="F15" s="75" t="s">
        <v>136</v>
      </c>
      <c r="G15" s="74" t="s">
        <v>253</v>
      </c>
      <c r="H15" s="74" t="s">
        <v>104</v>
      </c>
      <c r="I15" s="73">
        <v>13</v>
      </c>
      <c r="J15" s="76" t="s">
        <v>258</v>
      </c>
      <c r="K15" s="73">
        <v>2.8</v>
      </c>
      <c r="L15" s="73">
        <v>683</v>
      </c>
      <c r="M15" s="73">
        <v>657</v>
      </c>
      <c r="N15" s="73">
        <v>372</v>
      </c>
      <c r="O15" s="73">
        <v>285</v>
      </c>
      <c r="P15" s="77" t="s">
        <v>248</v>
      </c>
    </row>
    <row r="16" spans="1:16" ht="25.5">
      <c r="A16" s="73">
        <v>7</v>
      </c>
      <c r="B16" s="74" t="s">
        <v>241</v>
      </c>
      <c r="C16" s="72" t="s">
        <v>242</v>
      </c>
      <c r="D16" s="74" t="s">
        <v>252</v>
      </c>
      <c r="E16" s="75" t="s">
        <v>244</v>
      </c>
      <c r="F16" s="75" t="s">
        <v>136</v>
      </c>
      <c r="G16" s="74" t="s">
        <v>253</v>
      </c>
      <c r="H16" s="74" t="s">
        <v>256</v>
      </c>
      <c r="I16" s="73">
        <v>16</v>
      </c>
      <c r="J16" s="76" t="s">
        <v>259</v>
      </c>
      <c r="K16" s="73">
        <v>0.7</v>
      </c>
      <c r="L16" s="73">
        <v>111</v>
      </c>
      <c r="M16" s="73">
        <v>108</v>
      </c>
      <c r="N16" s="73">
        <v>95</v>
      </c>
      <c r="O16" s="73">
        <v>13</v>
      </c>
      <c r="P16" s="77" t="s">
        <v>255</v>
      </c>
    </row>
    <row r="17" spans="1:16" ht="25.5">
      <c r="A17" s="73">
        <v>8</v>
      </c>
      <c r="B17" s="74" t="s">
        <v>241</v>
      </c>
      <c r="C17" s="72" t="s">
        <v>242</v>
      </c>
      <c r="D17" s="74" t="s">
        <v>252</v>
      </c>
      <c r="E17" s="75" t="s">
        <v>244</v>
      </c>
      <c r="F17" s="75" t="s">
        <v>136</v>
      </c>
      <c r="G17" s="74" t="s">
        <v>253</v>
      </c>
      <c r="H17" s="74" t="s">
        <v>84</v>
      </c>
      <c r="I17" s="73">
        <v>21</v>
      </c>
      <c r="J17" s="76" t="s">
        <v>260</v>
      </c>
      <c r="K17" s="73">
        <v>1.1</v>
      </c>
      <c r="L17" s="73">
        <v>314</v>
      </c>
      <c r="M17" s="73">
        <v>286</v>
      </c>
      <c r="N17" s="73">
        <v>208</v>
      </c>
      <c r="O17" s="73">
        <v>78</v>
      </c>
      <c r="P17" s="77" t="s">
        <v>248</v>
      </c>
    </row>
    <row r="18" spans="1:16" ht="25.5">
      <c r="A18" s="73">
        <v>9</v>
      </c>
      <c r="B18" s="74" t="s">
        <v>241</v>
      </c>
      <c r="C18" s="72" t="s">
        <v>242</v>
      </c>
      <c r="D18" s="74" t="s">
        <v>261</v>
      </c>
      <c r="E18" s="75" t="s">
        <v>244</v>
      </c>
      <c r="F18" s="75" t="s">
        <v>136</v>
      </c>
      <c r="G18" s="74" t="s">
        <v>245</v>
      </c>
      <c r="H18" s="74" t="s">
        <v>246</v>
      </c>
      <c r="I18" s="73">
        <v>29</v>
      </c>
      <c r="J18" s="76" t="s">
        <v>262</v>
      </c>
      <c r="K18" s="73">
        <v>3</v>
      </c>
      <c r="L18" s="73">
        <v>491</v>
      </c>
      <c r="M18" s="73">
        <v>441</v>
      </c>
      <c r="N18" s="73">
        <v>238</v>
      </c>
      <c r="O18" s="73">
        <v>203</v>
      </c>
      <c r="P18" s="77" t="s">
        <v>250</v>
      </c>
    </row>
    <row r="19" spans="1:16" ht="25.5">
      <c r="A19" s="73">
        <v>10</v>
      </c>
      <c r="B19" s="74" t="s">
        <v>241</v>
      </c>
      <c r="C19" s="72" t="s">
        <v>263</v>
      </c>
      <c r="D19" s="74" t="s">
        <v>264</v>
      </c>
      <c r="E19" s="75" t="s">
        <v>244</v>
      </c>
      <c r="F19" s="75" t="s">
        <v>136</v>
      </c>
      <c r="G19" s="74" t="s">
        <v>245</v>
      </c>
      <c r="H19" s="74" t="s">
        <v>246</v>
      </c>
      <c r="I19" s="73">
        <v>29</v>
      </c>
      <c r="J19" s="76" t="s">
        <v>221</v>
      </c>
      <c r="K19" s="73">
        <v>2.4</v>
      </c>
      <c r="L19" s="73">
        <v>636</v>
      </c>
      <c r="M19" s="73">
        <v>555</v>
      </c>
      <c r="N19" s="73">
        <v>378</v>
      </c>
      <c r="O19" s="73">
        <v>177</v>
      </c>
      <c r="P19" s="77" t="s">
        <v>265</v>
      </c>
    </row>
    <row r="20" spans="1:16" ht="25.5">
      <c r="A20" s="73">
        <v>11</v>
      </c>
      <c r="B20" s="74" t="s">
        <v>241</v>
      </c>
      <c r="C20" s="72" t="s">
        <v>263</v>
      </c>
      <c r="D20" s="74" t="s">
        <v>264</v>
      </c>
      <c r="E20" s="75" t="s">
        <v>244</v>
      </c>
      <c r="F20" s="75" t="s">
        <v>136</v>
      </c>
      <c r="G20" s="74" t="s">
        <v>245</v>
      </c>
      <c r="H20" s="74" t="s">
        <v>246</v>
      </c>
      <c r="I20" s="73">
        <v>34</v>
      </c>
      <c r="J20" s="76" t="s">
        <v>266</v>
      </c>
      <c r="K20" s="73">
        <v>1.9</v>
      </c>
      <c r="L20" s="73">
        <v>550</v>
      </c>
      <c r="M20" s="73">
        <v>534</v>
      </c>
      <c r="N20" s="73">
        <v>453</v>
      </c>
      <c r="O20" s="73">
        <v>81</v>
      </c>
      <c r="P20" s="77" t="s">
        <v>265</v>
      </c>
    </row>
    <row r="21" spans="1:16" ht="25.5">
      <c r="A21" s="73">
        <v>12</v>
      </c>
      <c r="B21" s="74" t="s">
        <v>241</v>
      </c>
      <c r="C21" s="72" t="s">
        <v>263</v>
      </c>
      <c r="D21" s="74" t="s">
        <v>264</v>
      </c>
      <c r="E21" s="75" t="s">
        <v>244</v>
      </c>
      <c r="F21" s="75" t="s">
        <v>136</v>
      </c>
      <c r="G21" s="74" t="s">
        <v>245</v>
      </c>
      <c r="H21" s="74" t="s">
        <v>267</v>
      </c>
      <c r="I21" s="73">
        <v>67</v>
      </c>
      <c r="J21" s="76" t="s">
        <v>220</v>
      </c>
      <c r="K21" s="73">
        <v>1.8</v>
      </c>
      <c r="L21" s="73">
        <v>486</v>
      </c>
      <c r="M21" s="73">
        <v>438</v>
      </c>
      <c r="N21" s="73">
        <v>80</v>
      </c>
      <c r="O21" s="73">
        <v>358</v>
      </c>
      <c r="P21" s="77" t="s">
        <v>268</v>
      </c>
    </row>
    <row r="22" spans="1:16" ht="25.5">
      <c r="A22" s="73">
        <v>13</v>
      </c>
      <c r="B22" s="74" t="s">
        <v>241</v>
      </c>
      <c r="C22" s="72" t="s">
        <v>263</v>
      </c>
      <c r="D22" s="74" t="s">
        <v>269</v>
      </c>
      <c r="E22" s="75" t="s">
        <v>244</v>
      </c>
      <c r="F22" s="75" t="s">
        <v>136</v>
      </c>
      <c r="G22" s="74" t="s">
        <v>270</v>
      </c>
      <c r="H22" s="74" t="s">
        <v>84</v>
      </c>
      <c r="I22" s="73">
        <v>41</v>
      </c>
      <c r="J22" s="76" t="s">
        <v>271</v>
      </c>
      <c r="K22" s="73">
        <v>2.4</v>
      </c>
      <c r="L22" s="73">
        <v>447</v>
      </c>
      <c r="M22" s="73">
        <v>412</v>
      </c>
      <c r="N22" s="73">
        <v>341</v>
      </c>
      <c r="O22" s="73">
        <v>71</v>
      </c>
      <c r="P22" s="77" t="s">
        <v>265</v>
      </c>
    </row>
    <row r="23" spans="1:16" ht="25.5">
      <c r="A23" s="73">
        <v>14</v>
      </c>
      <c r="B23" s="74" t="s">
        <v>241</v>
      </c>
      <c r="C23" s="72" t="s">
        <v>272</v>
      </c>
      <c r="D23" s="74" t="s">
        <v>273</v>
      </c>
      <c r="E23" s="75" t="s">
        <v>244</v>
      </c>
      <c r="F23" s="75" t="s">
        <v>136</v>
      </c>
      <c r="G23" s="74" t="s">
        <v>270</v>
      </c>
      <c r="H23" s="74" t="s">
        <v>84</v>
      </c>
      <c r="I23" s="73">
        <v>79</v>
      </c>
      <c r="J23" s="76" t="s">
        <v>274</v>
      </c>
      <c r="K23" s="73">
        <v>0.7</v>
      </c>
      <c r="L23" s="73">
        <v>197</v>
      </c>
      <c r="M23" s="73">
        <v>155</v>
      </c>
      <c r="N23" s="73">
        <v>126</v>
      </c>
      <c r="O23" s="73">
        <v>29</v>
      </c>
      <c r="P23" s="77" t="s">
        <v>275</v>
      </c>
    </row>
    <row r="24" spans="1:16" ht="25.5">
      <c r="A24" s="73">
        <v>15</v>
      </c>
      <c r="B24" s="74" t="s">
        <v>241</v>
      </c>
      <c r="C24" s="72" t="s">
        <v>272</v>
      </c>
      <c r="D24" s="74" t="s">
        <v>276</v>
      </c>
      <c r="E24" s="75" t="s">
        <v>244</v>
      </c>
      <c r="F24" s="75" t="s">
        <v>136</v>
      </c>
      <c r="G24" s="74" t="s">
        <v>245</v>
      </c>
      <c r="H24" s="74" t="s">
        <v>246</v>
      </c>
      <c r="I24" s="73">
        <v>23</v>
      </c>
      <c r="J24" s="76" t="s">
        <v>99</v>
      </c>
      <c r="K24" s="73">
        <v>0.9</v>
      </c>
      <c r="L24" s="73">
        <v>241</v>
      </c>
      <c r="M24" s="73">
        <v>183</v>
      </c>
      <c r="N24" s="73">
        <v>95</v>
      </c>
      <c r="O24" s="73">
        <v>88</v>
      </c>
      <c r="P24" s="77" t="s">
        <v>275</v>
      </c>
    </row>
    <row r="25" spans="1:16" ht="25.5">
      <c r="A25" s="73">
        <v>16</v>
      </c>
      <c r="B25" s="74" t="s">
        <v>241</v>
      </c>
      <c r="C25" s="72" t="s">
        <v>272</v>
      </c>
      <c r="D25" s="74" t="s">
        <v>276</v>
      </c>
      <c r="E25" s="75" t="s">
        <v>244</v>
      </c>
      <c r="F25" s="75" t="s">
        <v>136</v>
      </c>
      <c r="G25" s="74" t="s">
        <v>245</v>
      </c>
      <c r="H25" s="74" t="s">
        <v>246</v>
      </c>
      <c r="I25" s="73">
        <v>73</v>
      </c>
      <c r="J25" s="76" t="s">
        <v>277</v>
      </c>
      <c r="K25" s="73">
        <v>2.9</v>
      </c>
      <c r="L25" s="73">
        <v>879</v>
      </c>
      <c r="M25" s="73">
        <v>775</v>
      </c>
      <c r="N25" s="73">
        <v>384</v>
      </c>
      <c r="O25" s="73">
        <v>391</v>
      </c>
      <c r="P25" s="77" t="s">
        <v>275</v>
      </c>
    </row>
    <row r="26" spans="1:16" ht="25.5">
      <c r="A26" s="73">
        <v>17</v>
      </c>
      <c r="B26" s="74" t="s">
        <v>241</v>
      </c>
      <c r="C26" s="72" t="s">
        <v>272</v>
      </c>
      <c r="D26" s="74" t="s">
        <v>276</v>
      </c>
      <c r="E26" s="75" t="s">
        <v>244</v>
      </c>
      <c r="F26" s="75" t="s">
        <v>136</v>
      </c>
      <c r="G26" s="74" t="s">
        <v>245</v>
      </c>
      <c r="H26" s="74" t="s">
        <v>267</v>
      </c>
      <c r="I26" s="73">
        <v>73</v>
      </c>
      <c r="J26" s="76" t="s">
        <v>278</v>
      </c>
      <c r="K26" s="73">
        <v>3.5</v>
      </c>
      <c r="L26" s="73">
        <v>1039</v>
      </c>
      <c r="M26" s="73">
        <v>981</v>
      </c>
      <c r="N26" s="73">
        <v>237</v>
      </c>
      <c r="O26" s="73">
        <v>744</v>
      </c>
      <c r="P26" s="77" t="s">
        <v>275</v>
      </c>
    </row>
    <row r="27" spans="1:16" ht="25.5">
      <c r="A27" s="73">
        <v>18</v>
      </c>
      <c r="B27" s="74" t="s">
        <v>241</v>
      </c>
      <c r="C27" s="72" t="s">
        <v>272</v>
      </c>
      <c r="D27" s="74" t="s">
        <v>276</v>
      </c>
      <c r="E27" s="75" t="s">
        <v>244</v>
      </c>
      <c r="F27" s="75" t="s">
        <v>136</v>
      </c>
      <c r="G27" s="74" t="s">
        <v>245</v>
      </c>
      <c r="H27" s="74" t="s">
        <v>246</v>
      </c>
      <c r="I27" s="73">
        <v>74</v>
      </c>
      <c r="J27" s="76" t="s">
        <v>279</v>
      </c>
      <c r="K27" s="73">
        <v>0.8</v>
      </c>
      <c r="L27" s="73">
        <v>201</v>
      </c>
      <c r="M27" s="73">
        <v>179</v>
      </c>
      <c r="N27" s="73">
        <v>133</v>
      </c>
      <c r="O27" s="73">
        <v>46</v>
      </c>
      <c r="P27" s="77" t="s">
        <v>275</v>
      </c>
    </row>
    <row r="28" spans="1:16" ht="25.5">
      <c r="A28" s="73">
        <v>19</v>
      </c>
      <c r="B28" s="74" t="s">
        <v>241</v>
      </c>
      <c r="C28" s="72" t="s">
        <v>280</v>
      </c>
      <c r="D28" s="74" t="s">
        <v>281</v>
      </c>
      <c r="E28" s="75" t="s">
        <v>244</v>
      </c>
      <c r="F28" s="75" t="s">
        <v>136</v>
      </c>
      <c r="G28" s="74" t="s">
        <v>253</v>
      </c>
      <c r="H28" s="74" t="s">
        <v>104</v>
      </c>
      <c r="I28" s="73">
        <v>7</v>
      </c>
      <c r="J28" s="76" t="s">
        <v>282</v>
      </c>
      <c r="K28" s="73">
        <v>2</v>
      </c>
      <c r="L28" s="73">
        <v>339</v>
      </c>
      <c r="M28" s="73">
        <v>337</v>
      </c>
      <c r="N28" s="73">
        <v>79</v>
      </c>
      <c r="O28" s="73">
        <v>258</v>
      </c>
      <c r="P28" s="77" t="s">
        <v>283</v>
      </c>
    </row>
    <row r="29" spans="1:16" ht="25.5">
      <c r="A29" s="73">
        <v>20</v>
      </c>
      <c r="B29" s="74" t="s">
        <v>241</v>
      </c>
      <c r="C29" s="72" t="s">
        <v>280</v>
      </c>
      <c r="D29" s="74" t="s">
        <v>281</v>
      </c>
      <c r="E29" s="75" t="s">
        <v>244</v>
      </c>
      <c r="F29" s="75" t="s">
        <v>159</v>
      </c>
      <c r="G29" s="74" t="s">
        <v>253</v>
      </c>
      <c r="H29" s="74" t="s">
        <v>84</v>
      </c>
      <c r="I29" s="73">
        <v>12</v>
      </c>
      <c r="J29" s="76" t="s">
        <v>284</v>
      </c>
      <c r="K29" s="73">
        <v>2.4</v>
      </c>
      <c r="L29" s="73">
        <v>133</v>
      </c>
      <c r="M29" s="73">
        <v>130</v>
      </c>
      <c r="N29" s="73">
        <v>90</v>
      </c>
      <c r="O29" s="73">
        <v>40</v>
      </c>
      <c r="P29" s="77" t="s">
        <v>283</v>
      </c>
    </row>
    <row r="30" spans="1:16" ht="25.5">
      <c r="A30" s="73">
        <v>21</v>
      </c>
      <c r="B30" s="74" t="s">
        <v>241</v>
      </c>
      <c r="C30" s="72" t="s">
        <v>280</v>
      </c>
      <c r="D30" s="74" t="s">
        <v>281</v>
      </c>
      <c r="E30" s="75" t="s">
        <v>244</v>
      </c>
      <c r="F30" s="75" t="s">
        <v>159</v>
      </c>
      <c r="G30" s="74" t="s">
        <v>253</v>
      </c>
      <c r="H30" s="74" t="s">
        <v>84</v>
      </c>
      <c r="I30" s="73">
        <v>16</v>
      </c>
      <c r="J30" s="76" t="s">
        <v>285</v>
      </c>
      <c r="K30" s="73">
        <v>1.7</v>
      </c>
      <c r="L30" s="73">
        <v>267</v>
      </c>
      <c r="M30" s="73">
        <v>266</v>
      </c>
      <c r="N30" s="73">
        <v>213</v>
      </c>
      <c r="O30" s="73">
        <v>53</v>
      </c>
      <c r="P30" s="77" t="s">
        <v>286</v>
      </c>
    </row>
    <row r="31" spans="1:16" ht="25.5">
      <c r="A31" s="73">
        <v>22</v>
      </c>
      <c r="B31" s="74" t="s">
        <v>241</v>
      </c>
      <c r="C31" s="72" t="s">
        <v>280</v>
      </c>
      <c r="D31" s="74" t="s">
        <v>281</v>
      </c>
      <c r="E31" s="75" t="s">
        <v>244</v>
      </c>
      <c r="F31" s="75" t="s">
        <v>136</v>
      </c>
      <c r="G31" s="74" t="s">
        <v>253</v>
      </c>
      <c r="H31" s="74" t="s">
        <v>287</v>
      </c>
      <c r="I31" s="73">
        <v>34</v>
      </c>
      <c r="J31" s="76" t="s">
        <v>288</v>
      </c>
      <c r="K31" s="73">
        <v>3.1</v>
      </c>
      <c r="L31" s="73">
        <v>472</v>
      </c>
      <c r="M31" s="73">
        <v>460</v>
      </c>
      <c r="N31" s="73">
        <v>118</v>
      </c>
      <c r="O31" s="73">
        <v>342</v>
      </c>
      <c r="P31" s="77" t="s">
        <v>289</v>
      </c>
    </row>
    <row r="32" spans="1:16" ht="25.5">
      <c r="A32" s="73">
        <v>23</v>
      </c>
      <c r="B32" s="74" t="s">
        <v>241</v>
      </c>
      <c r="C32" s="72" t="s">
        <v>290</v>
      </c>
      <c r="D32" s="74" t="s">
        <v>291</v>
      </c>
      <c r="E32" s="75" t="s">
        <v>244</v>
      </c>
      <c r="F32" s="75" t="s">
        <v>136</v>
      </c>
      <c r="G32" s="74" t="s">
        <v>253</v>
      </c>
      <c r="H32" s="74" t="s">
        <v>104</v>
      </c>
      <c r="I32" s="73">
        <v>3</v>
      </c>
      <c r="J32" s="76" t="s">
        <v>292</v>
      </c>
      <c r="K32" s="73">
        <v>2.1</v>
      </c>
      <c r="L32" s="73">
        <v>320</v>
      </c>
      <c r="M32" s="73">
        <v>318</v>
      </c>
      <c r="N32" s="73">
        <v>6</v>
      </c>
      <c r="O32" s="73">
        <v>312</v>
      </c>
      <c r="P32" s="77" t="s">
        <v>293</v>
      </c>
    </row>
    <row r="33" spans="1:16" ht="25.5">
      <c r="A33" s="73">
        <v>24</v>
      </c>
      <c r="B33" s="74" t="s">
        <v>241</v>
      </c>
      <c r="C33" s="72" t="s">
        <v>290</v>
      </c>
      <c r="D33" s="74" t="s">
        <v>291</v>
      </c>
      <c r="E33" s="75" t="s">
        <v>244</v>
      </c>
      <c r="F33" s="75" t="s">
        <v>136</v>
      </c>
      <c r="G33" s="74" t="s">
        <v>253</v>
      </c>
      <c r="H33" s="74" t="s">
        <v>294</v>
      </c>
      <c r="I33" s="73">
        <v>35</v>
      </c>
      <c r="J33" s="76" t="s">
        <v>295</v>
      </c>
      <c r="K33" s="73">
        <v>1.2</v>
      </c>
      <c r="L33" s="73">
        <v>151</v>
      </c>
      <c r="M33" s="73">
        <v>145</v>
      </c>
      <c r="N33" s="73">
        <v>2</v>
      </c>
      <c r="O33" s="73">
        <v>143</v>
      </c>
      <c r="P33" s="77" t="s">
        <v>296</v>
      </c>
    </row>
    <row r="34" spans="1:16" ht="25.5">
      <c r="A34" s="73">
        <v>25</v>
      </c>
      <c r="B34" s="74" t="s">
        <v>241</v>
      </c>
      <c r="C34" s="72" t="s">
        <v>297</v>
      </c>
      <c r="D34" s="74" t="s">
        <v>298</v>
      </c>
      <c r="E34" s="75" t="s">
        <v>244</v>
      </c>
      <c r="F34" s="75" t="s">
        <v>681</v>
      </c>
      <c r="G34" s="74" t="s">
        <v>253</v>
      </c>
      <c r="H34" s="74" t="s">
        <v>104</v>
      </c>
      <c r="I34" s="73">
        <v>2</v>
      </c>
      <c r="J34" s="76" t="s">
        <v>299</v>
      </c>
      <c r="K34" s="73">
        <v>1.9</v>
      </c>
      <c r="L34" s="73">
        <v>236</v>
      </c>
      <c r="M34" s="73">
        <v>211</v>
      </c>
      <c r="N34" s="73">
        <v>61</v>
      </c>
      <c r="O34" s="73">
        <v>150</v>
      </c>
      <c r="P34" s="77" t="s">
        <v>300</v>
      </c>
    </row>
    <row r="35" spans="1:16" ht="25.5">
      <c r="A35" s="73">
        <v>26</v>
      </c>
      <c r="B35" s="74" t="s">
        <v>241</v>
      </c>
      <c r="C35" s="72" t="s">
        <v>297</v>
      </c>
      <c r="D35" s="74" t="s">
        <v>298</v>
      </c>
      <c r="E35" s="75" t="s">
        <v>244</v>
      </c>
      <c r="F35" s="75" t="s">
        <v>681</v>
      </c>
      <c r="G35" s="74" t="s">
        <v>253</v>
      </c>
      <c r="H35" s="74" t="s">
        <v>104</v>
      </c>
      <c r="I35" s="73">
        <v>2</v>
      </c>
      <c r="J35" s="76" t="s">
        <v>301</v>
      </c>
      <c r="K35" s="73">
        <v>2.8</v>
      </c>
      <c r="L35" s="73">
        <v>386</v>
      </c>
      <c r="M35" s="73">
        <v>349</v>
      </c>
      <c r="N35" s="73">
        <v>75</v>
      </c>
      <c r="O35" s="73">
        <v>274</v>
      </c>
      <c r="P35" s="77" t="s">
        <v>300</v>
      </c>
    </row>
    <row r="36" spans="1:16" ht="25.5">
      <c r="A36" s="73">
        <v>27</v>
      </c>
      <c r="B36" s="74" t="s">
        <v>241</v>
      </c>
      <c r="C36" s="72" t="s">
        <v>297</v>
      </c>
      <c r="D36" s="74" t="s">
        <v>298</v>
      </c>
      <c r="E36" s="75" t="s">
        <v>244</v>
      </c>
      <c r="F36" s="75" t="s">
        <v>681</v>
      </c>
      <c r="G36" s="74" t="s">
        <v>253</v>
      </c>
      <c r="H36" s="74" t="s">
        <v>104</v>
      </c>
      <c r="I36" s="73">
        <v>17</v>
      </c>
      <c r="J36" s="76" t="s">
        <v>302</v>
      </c>
      <c r="K36" s="73">
        <v>2.8</v>
      </c>
      <c r="L36" s="73">
        <v>382</v>
      </c>
      <c r="M36" s="73">
        <v>381</v>
      </c>
      <c r="N36" s="73">
        <v>80</v>
      </c>
      <c r="O36" s="73">
        <v>301</v>
      </c>
      <c r="P36" s="77" t="s">
        <v>303</v>
      </c>
    </row>
    <row r="37" spans="1:16" ht="25.5">
      <c r="A37" s="73">
        <v>28</v>
      </c>
      <c r="B37" s="74" t="s">
        <v>241</v>
      </c>
      <c r="C37" s="72" t="s">
        <v>297</v>
      </c>
      <c r="D37" s="74" t="s">
        <v>298</v>
      </c>
      <c r="E37" s="75" t="s">
        <v>244</v>
      </c>
      <c r="F37" s="75" t="s">
        <v>681</v>
      </c>
      <c r="G37" s="74" t="s">
        <v>253</v>
      </c>
      <c r="H37" s="74" t="s">
        <v>116</v>
      </c>
      <c r="I37" s="73">
        <v>27</v>
      </c>
      <c r="J37" s="76" t="s">
        <v>304</v>
      </c>
      <c r="K37" s="73">
        <v>1.9</v>
      </c>
      <c r="L37" s="73">
        <v>292</v>
      </c>
      <c r="M37" s="73">
        <v>283</v>
      </c>
      <c r="N37" s="73">
        <v>64</v>
      </c>
      <c r="O37" s="73">
        <v>219</v>
      </c>
      <c r="P37" s="77" t="s">
        <v>305</v>
      </c>
    </row>
    <row r="38" spans="1:16" ht="25.5">
      <c r="A38" s="73">
        <v>29</v>
      </c>
      <c r="B38" s="74" t="s">
        <v>241</v>
      </c>
      <c r="C38" s="72" t="s">
        <v>297</v>
      </c>
      <c r="D38" s="74" t="s">
        <v>306</v>
      </c>
      <c r="E38" s="75" t="s">
        <v>244</v>
      </c>
      <c r="F38" s="75" t="s">
        <v>681</v>
      </c>
      <c r="G38" s="74" t="s">
        <v>253</v>
      </c>
      <c r="H38" s="74" t="s">
        <v>287</v>
      </c>
      <c r="I38" s="73">
        <v>6</v>
      </c>
      <c r="J38" s="76" t="s">
        <v>307</v>
      </c>
      <c r="K38" s="73">
        <v>1.4</v>
      </c>
      <c r="L38" s="73">
        <v>243</v>
      </c>
      <c r="M38" s="73">
        <v>231</v>
      </c>
      <c r="N38" s="73">
        <v>61</v>
      </c>
      <c r="O38" s="73">
        <v>170</v>
      </c>
      <c r="P38" s="77" t="s">
        <v>300</v>
      </c>
    </row>
    <row r="39" spans="1:16" ht="25.5">
      <c r="A39" s="73">
        <v>30</v>
      </c>
      <c r="B39" s="74" t="s">
        <v>241</v>
      </c>
      <c r="C39" s="72" t="s">
        <v>308</v>
      </c>
      <c r="D39" s="74" t="s">
        <v>309</v>
      </c>
      <c r="E39" s="75" t="s">
        <v>244</v>
      </c>
      <c r="F39" s="75" t="s">
        <v>136</v>
      </c>
      <c r="G39" s="74" t="s">
        <v>253</v>
      </c>
      <c r="H39" s="74" t="s">
        <v>104</v>
      </c>
      <c r="I39" s="73">
        <v>2</v>
      </c>
      <c r="J39" s="76" t="s">
        <v>310</v>
      </c>
      <c r="K39" s="73">
        <v>1</v>
      </c>
      <c r="L39" s="73">
        <v>142</v>
      </c>
      <c r="M39" s="73">
        <v>130</v>
      </c>
      <c r="N39" s="73">
        <v>4</v>
      </c>
      <c r="O39" s="73">
        <v>126</v>
      </c>
      <c r="P39" s="77" t="s">
        <v>311</v>
      </c>
    </row>
    <row r="40" spans="1:16" ht="25.5">
      <c r="A40" s="73">
        <v>31</v>
      </c>
      <c r="B40" s="74" t="s">
        <v>241</v>
      </c>
      <c r="C40" s="72" t="s">
        <v>308</v>
      </c>
      <c r="D40" s="74" t="s">
        <v>309</v>
      </c>
      <c r="E40" s="75" t="s">
        <v>244</v>
      </c>
      <c r="F40" s="75" t="s">
        <v>136</v>
      </c>
      <c r="G40" s="74" t="s">
        <v>253</v>
      </c>
      <c r="H40" s="74" t="s">
        <v>294</v>
      </c>
      <c r="I40" s="73">
        <v>9</v>
      </c>
      <c r="J40" s="76" t="s">
        <v>226</v>
      </c>
      <c r="K40" s="73">
        <v>1.5</v>
      </c>
      <c r="L40" s="73">
        <v>273</v>
      </c>
      <c r="M40" s="73">
        <v>268</v>
      </c>
      <c r="N40" s="73">
        <v>44</v>
      </c>
      <c r="O40" s="73">
        <v>224</v>
      </c>
      <c r="P40" s="77" t="s">
        <v>312</v>
      </c>
    </row>
    <row r="41" spans="1:16" ht="25.5">
      <c r="A41" s="73">
        <v>32</v>
      </c>
      <c r="B41" s="74" t="s">
        <v>241</v>
      </c>
      <c r="C41" s="72" t="s">
        <v>308</v>
      </c>
      <c r="D41" s="74" t="s">
        <v>309</v>
      </c>
      <c r="E41" s="75" t="s">
        <v>244</v>
      </c>
      <c r="F41" s="75" t="s">
        <v>136</v>
      </c>
      <c r="G41" s="74" t="s">
        <v>253</v>
      </c>
      <c r="H41" s="74" t="s">
        <v>104</v>
      </c>
      <c r="I41" s="73">
        <v>11</v>
      </c>
      <c r="J41" s="76" t="s">
        <v>120</v>
      </c>
      <c r="K41" s="73">
        <v>3</v>
      </c>
      <c r="L41" s="73">
        <v>541</v>
      </c>
      <c r="M41" s="73">
        <v>532</v>
      </c>
      <c r="N41" s="73">
        <v>90</v>
      </c>
      <c r="O41" s="73">
        <v>442</v>
      </c>
      <c r="P41" s="77" t="s">
        <v>313</v>
      </c>
    </row>
    <row r="42" spans="1:16" ht="25.5">
      <c r="A42" s="73">
        <v>33</v>
      </c>
      <c r="B42" s="74" t="s">
        <v>241</v>
      </c>
      <c r="C42" s="72" t="s">
        <v>308</v>
      </c>
      <c r="D42" s="74" t="s">
        <v>309</v>
      </c>
      <c r="E42" s="75" t="s">
        <v>244</v>
      </c>
      <c r="F42" s="75" t="s">
        <v>136</v>
      </c>
      <c r="G42" s="74" t="s">
        <v>253</v>
      </c>
      <c r="H42" s="74" t="s">
        <v>116</v>
      </c>
      <c r="I42" s="73">
        <v>51</v>
      </c>
      <c r="J42" s="76" t="s">
        <v>302</v>
      </c>
      <c r="K42" s="73">
        <v>1.8</v>
      </c>
      <c r="L42" s="73">
        <v>410</v>
      </c>
      <c r="M42" s="73">
        <v>407</v>
      </c>
      <c r="N42" s="73">
        <v>80</v>
      </c>
      <c r="O42" s="73">
        <v>327</v>
      </c>
      <c r="P42" s="77" t="s">
        <v>314</v>
      </c>
    </row>
    <row r="43" spans="1:16" ht="25.5">
      <c r="A43" s="73">
        <v>34</v>
      </c>
      <c r="B43" s="74" t="s">
        <v>241</v>
      </c>
      <c r="C43" s="72" t="s">
        <v>315</v>
      </c>
      <c r="D43" s="74" t="s">
        <v>316</v>
      </c>
      <c r="E43" s="75" t="s">
        <v>244</v>
      </c>
      <c r="F43" s="75" t="s">
        <v>136</v>
      </c>
      <c r="G43" s="74" t="s">
        <v>253</v>
      </c>
      <c r="H43" s="74" t="s">
        <v>287</v>
      </c>
      <c r="I43" s="73">
        <v>6</v>
      </c>
      <c r="J43" s="76" t="s">
        <v>274</v>
      </c>
      <c r="K43" s="73">
        <v>0.3</v>
      </c>
      <c r="L43" s="73">
        <v>45</v>
      </c>
      <c r="M43" s="73">
        <v>44</v>
      </c>
      <c r="N43" s="73">
        <v>9</v>
      </c>
      <c r="O43" s="73">
        <v>35</v>
      </c>
      <c r="P43" s="77" t="s">
        <v>317</v>
      </c>
    </row>
    <row r="44" spans="1:16" ht="25.5">
      <c r="A44" s="73">
        <v>35</v>
      </c>
      <c r="B44" s="74" t="s">
        <v>241</v>
      </c>
      <c r="C44" s="72" t="s">
        <v>315</v>
      </c>
      <c r="D44" s="74" t="s">
        <v>316</v>
      </c>
      <c r="E44" s="75" t="s">
        <v>244</v>
      </c>
      <c r="F44" s="75" t="s">
        <v>136</v>
      </c>
      <c r="G44" s="74" t="s">
        <v>253</v>
      </c>
      <c r="H44" s="74" t="s">
        <v>294</v>
      </c>
      <c r="I44" s="73">
        <v>11</v>
      </c>
      <c r="J44" s="76" t="s">
        <v>101</v>
      </c>
      <c r="K44" s="73">
        <v>2.2</v>
      </c>
      <c r="L44" s="73">
        <v>471</v>
      </c>
      <c r="M44" s="73">
        <v>468</v>
      </c>
      <c r="N44" s="73">
        <v>24</v>
      </c>
      <c r="O44" s="73">
        <v>444</v>
      </c>
      <c r="P44" s="77" t="s">
        <v>318</v>
      </c>
    </row>
    <row r="45" spans="1:16" ht="25.5">
      <c r="A45" s="73">
        <v>36</v>
      </c>
      <c r="B45" s="74" t="s">
        <v>241</v>
      </c>
      <c r="C45" s="72" t="s">
        <v>315</v>
      </c>
      <c r="D45" s="74" t="s">
        <v>316</v>
      </c>
      <c r="E45" s="75" t="s">
        <v>244</v>
      </c>
      <c r="F45" s="75" t="s">
        <v>136</v>
      </c>
      <c r="G45" s="74" t="s">
        <v>253</v>
      </c>
      <c r="H45" s="74" t="s">
        <v>84</v>
      </c>
      <c r="I45" s="73">
        <v>14</v>
      </c>
      <c r="J45" s="76" t="s">
        <v>319</v>
      </c>
      <c r="K45" s="73">
        <v>0.7</v>
      </c>
      <c r="L45" s="73">
        <v>118</v>
      </c>
      <c r="M45" s="73">
        <v>112</v>
      </c>
      <c r="N45" s="73">
        <v>56</v>
      </c>
      <c r="O45" s="73">
        <v>56</v>
      </c>
      <c r="P45" s="77" t="s">
        <v>318</v>
      </c>
    </row>
    <row r="46" spans="1:16" ht="25.5">
      <c r="A46" s="73">
        <v>37</v>
      </c>
      <c r="B46" s="74" t="s">
        <v>241</v>
      </c>
      <c r="C46" s="72" t="s">
        <v>320</v>
      </c>
      <c r="D46" s="74" t="s">
        <v>321</v>
      </c>
      <c r="E46" s="75" t="s">
        <v>244</v>
      </c>
      <c r="F46" s="75" t="s">
        <v>136</v>
      </c>
      <c r="G46" s="74" t="s">
        <v>253</v>
      </c>
      <c r="H46" s="74" t="s">
        <v>256</v>
      </c>
      <c r="I46" s="73">
        <v>38</v>
      </c>
      <c r="J46" s="76" t="s">
        <v>101</v>
      </c>
      <c r="K46" s="73">
        <v>0.6</v>
      </c>
      <c r="L46" s="73">
        <v>63</v>
      </c>
      <c r="M46" s="73">
        <v>58</v>
      </c>
      <c r="N46" s="73">
        <v>32</v>
      </c>
      <c r="O46" s="73">
        <v>26</v>
      </c>
      <c r="P46" s="77" t="s">
        <v>322</v>
      </c>
    </row>
    <row r="47" spans="1:16" ht="25.5">
      <c r="A47" s="73">
        <v>38</v>
      </c>
      <c r="B47" s="74" t="s">
        <v>241</v>
      </c>
      <c r="C47" s="72" t="s">
        <v>320</v>
      </c>
      <c r="D47" s="74" t="s">
        <v>321</v>
      </c>
      <c r="E47" s="75" t="s">
        <v>244</v>
      </c>
      <c r="F47" s="75" t="s">
        <v>136</v>
      </c>
      <c r="G47" s="74" t="s">
        <v>253</v>
      </c>
      <c r="H47" s="74" t="s">
        <v>287</v>
      </c>
      <c r="I47" s="73">
        <v>36</v>
      </c>
      <c r="J47" s="76" t="s">
        <v>323</v>
      </c>
      <c r="K47" s="73">
        <v>3.5</v>
      </c>
      <c r="L47" s="73">
        <v>425</v>
      </c>
      <c r="M47" s="73">
        <v>329</v>
      </c>
      <c r="N47" s="73">
        <v>34</v>
      </c>
      <c r="O47" s="73">
        <v>295</v>
      </c>
      <c r="P47" s="77" t="s">
        <v>322</v>
      </c>
    </row>
    <row r="48" spans="1:16" ht="25.5">
      <c r="A48" s="73">
        <v>39</v>
      </c>
      <c r="B48" s="74" t="s">
        <v>241</v>
      </c>
      <c r="C48" s="72" t="s">
        <v>308</v>
      </c>
      <c r="D48" s="74" t="s">
        <v>324</v>
      </c>
      <c r="E48" s="75" t="s">
        <v>244</v>
      </c>
      <c r="F48" s="75" t="s">
        <v>136</v>
      </c>
      <c r="G48" s="74" t="s">
        <v>253</v>
      </c>
      <c r="H48" s="74" t="s">
        <v>84</v>
      </c>
      <c r="I48" s="73">
        <v>6</v>
      </c>
      <c r="J48" s="76" t="s">
        <v>325</v>
      </c>
      <c r="K48" s="73">
        <v>1.3</v>
      </c>
      <c r="L48" s="73">
        <v>273</v>
      </c>
      <c r="M48" s="73">
        <v>267</v>
      </c>
      <c r="N48" s="73">
        <v>60</v>
      </c>
      <c r="O48" s="73">
        <v>207</v>
      </c>
      <c r="P48" s="77" t="s">
        <v>312</v>
      </c>
    </row>
    <row r="49" spans="1:16" ht="25.5">
      <c r="A49" s="73">
        <v>40</v>
      </c>
      <c r="B49" s="74" t="s">
        <v>241</v>
      </c>
      <c r="C49" s="72" t="s">
        <v>308</v>
      </c>
      <c r="D49" s="74" t="s">
        <v>324</v>
      </c>
      <c r="E49" s="75" t="s">
        <v>244</v>
      </c>
      <c r="F49" s="75" t="s">
        <v>136</v>
      </c>
      <c r="G49" s="74" t="s">
        <v>253</v>
      </c>
      <c r="H49" s="74" t="s">
        <v>294</v>
      </c>
      <c r="I49" s="73">
        <v>31</v>
      </c>
      <c r="J49" s="76" t="s">
        <v>319</v>
      </c>
      <c r="K49" s="73">
        <v>2.6</v>
      </c>
      <c r="L49" s="73">
        <v>462</v>
      </c>
      <c r="M49" s="73">
        <v>447</v>
      </c>
      <c r="N49" s="73">
        <v>43</v>
      </c>
      <c r="O49" s="73">
        <v>404</v>
      </c>
      <c r="P49" s="77" t="s">
        <v>326</v>
      </c>
    </row>
    <row r="50" spans="1:16" ht="25.5">
      <c r="A50" s="73">
        <v>41</v>
      </c>
      <c r="B50" s="74" t="s">
        <v>241</v>
      </c>
      <c r="C50" s="72" t="s">
        <v>308</v>
      </c>
      <c r="D50" s="74" t="s">
        <v>324</v>
      </c>
      <c r="E50" s="75" t="s">
        <v>244</v>
      </c>
      <c r="F50" s="75" t="s">
        <v>136</v>
      </c>
      <c r="G50" s="74" t="s">
        <v>253</v>
      </c>
      <c r="H50" s="74" t="s">
        <v>287</v>
      </c>
      <c r="I50" s="73">
        <v>1</v>
      </c>
      <c r="J50" s="76" t="s">
        <v>327</v>
      </c>
      <c r="K50" s="73">
        <v>0.5</v>
      </c>
      <c r="L50" s="73">
        <v>77</v>
      </c>
      <c r="M50" s="73">
        <v>72</v>
      </c>
      <c r="N50" s="73">
        <v>17</v>
      </c>
      <c r="O50" s="73">
        <v>55</v>
      </c>
      <c r="P50" s="77" t="s">
        <v>311</v>
      </c>
    </row>
    <row r="51" spans="1:16" ht="25.5">
      <c r="A51" s="73">
        <v>42</v>
      </c>
      <c r="B51" s="74" t="s">
        <v>241</v>
      </c>
      <c r="C51" s="72" t="s">
        <v>308</v>
      </c>
      <c r="D51" s="74" t="s">
        <v>324</v>
      </c>
      <c r="E51" s="75" t="s">
        <v>244</v>
      </c>
      <c r="F51" s="75" t="s">
        <v>136</v>
      </c>
      <c r="G51" s="74" t="s">
        <v>253</v>
      </c>
      <c r="H51" s="74" t="s">
        <v>328</v>
      </c>
      <c r="I51" s="73">
        <v>52</v>
      </c>
      <c r="J51" s="76" t="s">
        <v>220</v>
      </c>
      <c r="K51" s="73">
        <v>2.3</v>
      </c>
      <c r="L51" s="73">
        <v>436</v>
      </c>
      <c r="M51" s="73">
        <v>420</v>
      </c>
      <c r="N51" s="73">
        <v>39</v>
      </c>
      <c r="O51" s="73">
        <v>381</v>
      </c>
      <c r="P51" s="77" t="s">
        <v>329</v>
      </c>
    </row>
    <row r="52" spans="1:16" ht="25.5">
      <c r="A52" s="73">
        <v>43</v>
      </c>
      <c r="B52" s="74" t="s">
        <v>241</v>
      </c>
      <c r="C52" s="72" t="s">
        <v>280</v>
      </c>
      <c r="D52" s="74" t="s">
        <v>330</v>
      </c>
      <c r="E52" s="75" t="s">
        <v>244</v>
      </c>
      <c r="F52" s="75" t="s">
        <v>136</v>
      </c>
      <c r="G52" s="74" t="s">
        <v>253</v>
      </c>
      <c r="H52" s="74" t="s">
        <v>84</v>
      </c>
      <c r="I52" s="73">
        <v>33</v>
      </c>
      <c r="J52" s="76" t="s">
        <v>331</v>
      </c>
      <c r="K52" s="73">
        <v>2.9</v>
      </c>
      <c r="L52" s="73">
        <v>467</v>
      </c>
      <c r="M52" s="73">
        <v>453</v>
      </c>
      <c r="N52" s="73">
        <v>219</v>
      </c>
      <c r="O52" s="73">
        <v>234</v>
      </c>
      <c r="P52" s="77" t="s">
        <v>289</v>
      </c>
    </row>
    <row r="53" spans="1:16" ht="25.5">
      <c r="A53" s="73">
        <v>44</v>
      </c>
      <c r="B53" s="74" t="s">
        <v>241</v>
      </c>
      <c r="C53" s="72" t="s">
        <v>320</v>
      </c>
      <c r="D53" s="74" t="s">
        <v>332</v>
      </c>
      <c r="E53" s="75" t="s">
        <v>244</v>
      </c>
      <c r="F53" s="75" t="s">
        <v>136</v>
      </c>
      <c r="G53" s="74" t="s">
        <v>253</v>
      </c>
      <c r="H53" s="74" t="s">
        <v>84</v>
      </c>
      <c r="I53" s="73">
        <v>13</v>
      </c>
      <c r="J53" s="76" t="s">
        <v>333</v>
      </c>
      <c r="K53" s="73">
        <v>1.8</v>
      </c>
      <c r="L53" s="73">
        <v>419</v>
      </c>
      <c r="M53" s="73">
        <v>374</v>
      </c>
      <c r="N53" s="73">
        <v>155</v>
      </c>
      <c r="O53" s="73">
        <v>219</v>
      </c>
      <c r="P53" s="77" t="s">
        <v>334</v>
      </c>
    </row>
    <row r="54" spans="1:16" ht="25.5">
      <c r="A54" s="73">
        <v>45</v>
      </c>
      <c r="B54" s="74" t="s">
        <v>241</v>
      </c>
      <c r="C54" s="72" t="s">
        <v>315</v>
      </c>
      <c r="D54" s="74" t="s">
        <v>335</v>
      </c>
      <c r="E54" s="75" t="s">
        <v>244</v>
      </c>
      <c r="F54" s="75" t="s">
        <v>681</v>
      </c>
      <c r="G54" s="74" t="s">
        <v>253</v>
      </c>
      <c r="H54" s="74" t="s">
        <v>116</v>
      </c>
      <c r="I54" s="73">
        <v>19</v>
      </c>
      <c r="J54" s="76" t="s">
        <v>336</v>
      </c>
      <c r="K54" s="73">
        <v>1.8</v>
      </c>
      <c r="L54" s="73">
        <v>373</v>
      </c>
      <c r="M54" s="73">
        <v>367</v>
      </c>
      <c r="N54" s="73">
        <v>92</v>
      </c>
      <c r="O54" s="73">
        <v>275</v>
      </c>
      <c r="P54" s="77" t="s">
        <v>318</v>
      </c>
    </row>
    <row r="55" spans="1:16" ht="25.5">
      <c r="A55" s="73">
        <v>46</v>
      </c>
      <c r="B55" s="74" t="s">
        <v>241</v>
      </c>
      <c r="C55" s="72" t="s">
        <v>280</v>
      </c>
      <c r="D55" s="74" t="s">
        <v>682</v>
      </c>
      <c r="E55" s="75" t="s">
        <v>683</v>
      </c>
      <c r="F55" s="75" t="s">
        <v>159</v>
      </c>
      <c r="G55" s="74" t="s">
        <v>253</v>
      </c>
      <c r="H55" s="74" t="s">
        <v>84</v>
      </c>
      <c r="I55" s="73">
        <v>12</v>
      </c>
      <c r="J55" s="76" t="s">
        <v>101</v>
      </c>
      <c r="K55" s="73">
        <v>0.9</v>
      </c>
      <c r="L55" s="73">
        <v>177</v>
      </c>
      <c r="M55" s="73">
        <v>175</v>
      </c>
      <c r="N55" s="73">
        <v>92</v>
      </c>
      <c r="O55" s="73">
        <v>83</v>
      </c>
      <c r="P55" s="77" t="s">
        <v>283</v>
      </c>
    </row>
    <row r="56" spans="1:16" ht="25.5">
      <c r="A56" s="73">
        <v>47</v>
      </c>
      <c r="B56" s="74" t="s">
        <v>241</v>
      </c>
      <c r="C56" s="72" t="s">
        <v>280</v>
      </c>
      <c r="D56" s="74" t="s">
        <v>682</v>
      </c>
      <c r="E56" s="75" t="s">
        <v>683</v>
      </c>
      <c r="F56" s="75" t="s">
        <v>159</v>
      </c>
      <c r="G56" s="74" t="s">
        <v>253</v>
      </c>
      <c r="H56" s="74" t="s">
        <v>84</v>
      </c>
      <c r="I56" s="73">
        <v>16</v>
      </c>
      <c r="J56" s="76" t="s">
        <v>684</v>
      </c>
      <c r="K56" s="73">
        <v>2.1</v>
      </c>
      <c r="L56" s="73">
        <v>308</v>
      </c>
      <c r="M56" s="73">
        <v>307</v>
      </c>
      <c r="N56" s="73">
        <v>224</v>
      </c>
      <c r="O56" s="73">
        <v>83</v>
      </c>
      <c r="P56" s="77" t="s">
        <v>286</v>
      </c>
    </row>
    <row r="57" spans="1:16" ht="25.5">
      <c r="A57" s="73">
        <v>48</v>
      </c>
      <c r="B57" s="74" t="s">
        <v>241</v>
      </c>
      <c r="C57" s="72" t="s">
        <v>320</v>
      </c>
      <c r="D57" s="74" t="s">
        <v>685</v>
      </c>
      <c r="E57" s="75" t="s">
        <v>683</v>
      </c>
      <c r="F57" s="75" t="s">
        <v>136</v>
      </c>
      <c r="G57" s="74" t="s">
        <v>253</v>
      </c>
      <c r="H57" s="74" t="s">
        <v>84</v>
      </c>
      <c r="I57" s="73">
        <v>13</v>
      </c>
      <c r="J57" s="76" t="s">
        <v>204</v>
      </c>
      <c r="K57" s="73">
        <v>0.6</v>
      </c>
      <c r="L57" s="73">
        <v>213</v>
      </c>
      <c r="M57" s="73">
        <v>182</v>
      </c>
      <c r="N57" s="73">
        <v>73</v>
      </c>
      <c r="O57" s="73">
        <v>109</v>
      </c>
      <c r="P57" s="77" t="s">
        <v>334</v>
      </c>
    </row>
    <row r="58" spans="1:16" ht="25.5">
      <c r="A58" s="73">
        <v>49</v>
      </c>
      <c r="B58" s="74" t="s">
        <v>241</v>
      </c>
      <c r="C58" s="72" t="s">
        <v>320</v>
      </c>
      <c r="D58" s="74" t="s">
        <v>685</v>
      </c>
      <c r="E58" s="75" t="s">
        <v>683</v>
      </c>
      <c r="F58" s="75" t="s">
        <v>136</v>
      </c>
      <c r="G58" s="74" t="s">
        <v>253</v>
      </c>
      <c r="H58" s="74" t="s">
        <v>84</v>
      </c>
      <c r="I58" s="73">
        <v>13</v>
      </c>
      <c r="J58" s="76" t="s">
        <v>686</v>
      </c>
      <c r="K58" s="73">
        <v>0.4</v>
      </c>
      <c r="L58" s="73">
        <v>96</v>
      </c>
      <c r="M58" s="73">
        <v>78</v>
      </c>
      <c r="N58" s="73">
        <v>27</v>
      </c>
      <c r="O58" s="73">
        <v>51</v>
      </c>
      <c r="P58" s="77" t="s">
        <v>334</v>
      </c>
    </row>
    <row r="59" spans="1:16" ht="25.5">
      <c r="A59" s="73">
        <v>50</v>
      </c>
      <c r="B59" s="74" t="s">
        <v>241</v>
      </c>
      <c r="C59" s="72" t="s">
        <v>320</v>
      </c>
      <c r="D59" s="74" t="s">
        <v>685</v>
      </c>
      <c r="E59" s="75" t="s">
        <v>683</v>
      </c>
      <c r="F59" s="75" t="s">
        <v>136</v>
      </c>
      <c r="G59" s="74" t="s">
        <v>253</v>
      </c>
      <c r="H59" s="74" t="s">
        <v>287</v>
      </c>
      <c r="I59" s="73">
        <v>26</v>
      </c>
      <c r="J59" s="76" t="s">
        <v>687</v>
      </c>
      <c r="K59" s="73">
        <v>1.5</v>
      </c>
      <c r="L59" s="73">
        <v>260</v>
      </c>
      <c r="M59" s="73">
        <v>231</v>
      </c>
      <c r="N59" s="73">
        <v>38</v>
      </c>
      <c r="O59" s="73">
        <v>193</v>
      </c>
      <c r="P59" s="77" t="s">
        <v>688</v>
      </c>
    </row>
    <row r="60" spans="1:16" ht="25.5">
      <c r="A60" s="73">
        <v>51</v>
      </c>
      <c r="B60" s="74" t="s">
        <v>241</v>
      </c>
      <c r="C60" s="72" t="s">
        <v>315</v>
      </c>
      <c r="D60" s="74" t="s">
        <v>689</v>
      </c>
      <c r="E60" s="75" t="s">
        <v>683</v>
      </c>
      <c r="F60" s="75" t="s">
        <v>136</v>
      </c>
      <c r="G60" s="74" t="s">
        <v>253</v>
      </c>
      <c r="H60" s="74" t="s">
        <v>84</v>
      </c>
      <c r="I60" s="73">
        <v>14</v>
      </c>
      <c r="J60" s="76" t="s">
        <v>690</v>
      </c>
      <c r="K60" s="73">
        <v>1</v>
      </c>
      <c r="L60" s="73">
        <v>223</v>
      </c>
      <c r="M60" s="73">
        <v>217</v>
      </c>
      <c r="N60" s="73">
        <v>101</v>
      </c>
      <c r="O60" s="73">
        <v>116</v>
      </c>
      <c r="P60" s="77" t="s">
        <v>318</v>
      </c>
    </row>
    <row r="61" spans="1:16" ht="25.5">
      <c r="A61" s="73">
        <v>52</v>
      </c>
      <c r="B61" s="74" t="s">
        <v>241</v>
      </c>
      <c r="C61" s="72" t="s">
        <v>315</v>
      </c>
      <c r="D61" s="74" t="s">
        <v>689</v>
      </c>
      <c r="E61" s="75" t="s">
        <v>683</v>
      </c>
      <c r="F61" s="75" t="s">
        <v>681</v>
      </c>
      <c r="G61" s="74" t="s">
        <v>253</v>
      </c>
      <c r="H61" s="74" t="s">
        <v>116</v>
      </c>
      <c r="I61" s="73">
        <v>15</v>
      </c>
      <c r="J61" s="76" t="s">
        <v>691</v>
      </c>
      <c r="K61" s="73">
        <v>1.6</v>
      </c>
      <c r="L61" s="73">
        <v>332</v>
      </c>
      <c r="M61" s="73">
        <v>309</v>
      </c>
      <c r="N61" s="73">
        <v>117</v>
      </c>
      <c r="O61" s="73">
        <v>192</v>
      </c>
      <c r="P61" s="77" t="s">
        <v>318</v>
      </c>
    </row>
    <row r="62" spans="1:16" ht="25.5">
      <c r="A62" s="73">
        <v>53</v>
      </c>
      <c r="B62" s="74" t="s">
        <v>241</v>
      </c>
      <c r="C62" s="72" t="s">
        <v>315</v>
      </c>
      <c r="D62" s="74" t="s">
        <v>689</v>
      </c>
      <c r="E62" s="75" t="s">
        <v>683</v>
      </c>
      <c r="F62" s="75" t="s">
        <v>136</v>
      </c>
      <c r="G62" s="74" t="s">
        <v>253</v>
      </c>
      <c r="H62" s="74" t="s">
        <v>294</v>
      </c>
      <c r="I62" s="73">
        <v>22</v>
      </c>
      <c r="J62" s="76" t="s">
        <v>692</v>
      </c>
      <c r="K62" s="73">
        <v>1.4</v>
      </c>
      <c r="L62" s="73">
        <v>201</v>
      </c>
      <c r="M62" s="73">
        <v>196</v>
      </c>
      <c r="N62" s="73">
        <v>7</v>
      </c>
      <c r="O62" s="73">
        <v>189</v>
      </c>
      <c r="P62" s="77" t="s">
        <v>318</v>
      </c>
    </row>
    <row r="63" spans="1:16" ht="25.5">
      <c r="A63" s="73">
        <v>54</v>
      </c>
      <c r="B63" s="74" t="s">
        <v>241</v>
      </c>
      <c r="C63" s="72" t="s">
        <v>315</v>
      </c>
      <c r="D63" s="74" t="s">
        <v>689</v>
      </c>
      <c r="E63" s="75" t="s">
        <v>683</v>
      </c>
      <c r="F63" s="75" t="s">
        <v>681</v>
      </c>
      <c r="G63" s="74" t="s">
        <v>253</v>
      </c>
      <c r="H63" s="74" t="s">
        <v>294</v>
      </c>
      <c r="I63" s="73">
        <v>24</v>
      </c>
      <c r="J63" s="76" t="s">
        <v>211</v>
      </c>
      <c r="K63" s="73">
        <v>2.7</v>
      </c>
      <c r="L63" s="73">
        <v>414</v>
      </c>
      <c r="M63" s="73">
        <v>390</v>
      </c>
      <c r="N63" s="73">
        <v>15</v>
      </c>
      <c r="O63" s="73">
        <v>375</v>
      </c>
      <c r="P63" s="77" t="s">
        <v>693</v>
      </c>
    </row>
    <row r="64" spans="1:16" ht="25.5">
      <c r="A64" s="73">
        <v>55</v>
      </c>
      <c r="B64" s="74" t="s">
        <v>241</v>
      </c>
      <c r="C64" s="72" t="s">
        <v>315</v>
      </c>
      <c r="D64" s="74" t="s">
        <v>689</v>
      </c>
      <c r="E64" s="75" t="s">
        <v>683</v>
      </c>
      <c r="F64" s="75" t="s">
        <v>136</v>
      </c>
      <c r="G64" s="74" t="s">
        <v>253</v>
      </c>
      <c r="H64" s="74" t="s">
        <v>116</v>
      </c>
      <c r="I64" s="73">
        <v>35</v>
      </c>
      <c r="J64" s="76" t="s">
        <v>258</v>
      </c>
      <c r="K64" s="73">
        <v>2.5</v>
      </c>
      <c r="L64" s="73">
        <v>422</v>
      </c>
      <c r="M64" s="73">
        <v>399</v>
      </c>
      <c r="N64" s="73">
        <v>51</v>
      </c>
      <c r="O64" s="73">
        <v>348</v>
      </c>
      <c r="P64" s="77" t="s">
        <v>694</v>
      </c>
    </row>
    <row r="65" spans="1:16" ht="25.5">
      <c r="A65" s="73">
        <v>56</v>
      </c>
      <c r="B65" s="74" t="s">
        <v>241</v>
      </c>
      <c r="C65" s="72" t="s">
        <v>242</v>
      </c>
      <c r="D65" s="74" t="s">
        <v>695</v>
      </c>
      <c r="E65" s="75" t="s">
        <v>683</v>
      </c>
      <c r="F65" s="75" t="s">
        <v>136</v>
      </c>
      <c r="G65" s="74" t="s">
        <v>253</v>
      </c>
      <c r="H65" s="74" t="s">
        <v>84</v>
      </c>
      <c r="I65" s="73">
        <v>47</v>
      </c>
      <c r="J65" s="76" t="s">
        <v>219</v>
      </c>
      <c r="K65" s="73">
        <v>1.4</v>
      </c>
      <c r="L65" s="73">
        <v>391</v>
      </c>
      <c r="M65" s="73">
        <v>344</v>
      </c>
      <c r="N65" s="73">
        <v>268</v>
      </c>
      <c r="O65" s="73">
        <v>76</v>
      </c>
      <c r="P65" s="77" t="s">
        <v>250</v>
      </c>
    </row>
    <row r="66" spans="1:16" ht="25.5">
      <c r="A66" s="73">
        <v>57</v>
      </c>
      <c r="B66" s="74" t="s">
        <v>241</v>
      </c>
      <c r="C66" s="72" t="s">
        <v>272</v>
      </c>
      <c r="D66" s="74" t="s">
        <v>696</v>
      </c>
      <c r="E66" s="75" t="s">
        <v>683</v>
      </c>
      <c r="F66" s="75" t="s">
        <v>136</v>
      </c>
      <c r="G66" s="74" t="s">
        <v>270</v>
      </c>
      <c r="H66" s="74" t="s">
        <v>256</v>
      </c>
      <c r="I66" s="73">
        <v>80</v>
      </c>
      <c r="J66" s="76" t="s">
        <v>697</v>
      </c>
      <c r="K66" s="73">
        <v>0.7</v>
      </c>
      <c r="L66" s="73">
        <v>177</v>
      </c>
      <c r="M66" s="73">
        <v>164</v>
      </c>
      <c r="N66" s="73">
        <v>132</v>
      </c>
      <c r="O66" s="73">
        <v>32</v>
      </c>
      <c r="P66" s="77" t="s">
        <v>275</v>
      </c>
    </row>
    <row r="67" spans="1:16" ht="25.5">
      <c r="A67" s="73">
        <v>58</v>
      </c>
      <c r="B67" s="74" t="s">
        <v>241</v>
      </c>
      <c r="C67" s="72" t="s">
        <v>272</v>
      </c>
      <c r="D67" s="74" t="s">
        <v>698</v>
      </c>
      <c r="E67" s="75" t="s">
        <v>683</v>
      </c>
      <c r="F67" s="75" t="s">
        <v>136</v>
      </c>
      <c r="G67" s="74" t="s">
        <v>245</v>
      </c>
      <c r="H67" s="74" t="s">
        <v>246</v>
      </c>
      <c r="I67" s="73">
        <v>73</v>
      </c>
      <c r="J67" s="76" t="s">
        <v>699</v>
      </c>
      <c r="K67" s="73">
        <v>2.3</v>
      </c>
      <c r="L67" s="73">
        <v>411</v>
      </c>
      <c r="M67" s="73">
        <v>368</v>
      </c>
      <c r="N67" s="73">
        <v>215</v>
      </c>
      <c r="O67" s="73">
        <v>153</v>
      </c>
      <c r="P67" s="77" t="s">
        <v>275</v>
      </c>
    </row>
    <row r="68" spans="1:16" ht="25.5">
      <c r="A68" s="73">
        <v>59</v>
      </c>
      <c r="B68" s="74" t="s">
        <v>241</v>
      </c>
      <c r="C68" s="72" t="s">
        <v>242</v>
      </c>
      <c r="D68" s="74" t="s">
        <v>700</v>
      </c>
      <c r="E68" s="75" t="s">
        <v>683</v>
      </c>
      <c r="F68" s="75" t="s">
        <v>136</v>
      </c>
      <c r="G68" s="74" t="s">
        <v>245</v>
      </c>
      <c r="H68" s="74" t="s">
        <v>246</v>
      </c>
      <c r="I68" s="73">
        <v>7</v>
      </c>
      <c r="J68" s="76" t="s">
        <v>701</v>
      </c>
      <c r="K68" s="73">
        <v>2.2</v>
      </c>
      <c r="L68" s="73">
        <v>569</v>
      </c>
      <c r="M68" s="73">
        <v>550</v>
      </c>
      <c r="N68" s="73">
        <v>427</v>
      </c>
      <c r="O68" s="73">
        <v>123</v>
      </c>
      <c r="P68" s="77" t="s">
        <v>248</v>
      </c>
    </row>
    <row r="69" spans="1:16" ht="25.5">
      <c r="A69" s="73">
        <v>60</v>
      </c>
      <c r="B69" s="74" t="s">
        <v>241</v>
      </c>
      <c r="C69" s="72" t="s">
        <v>242</v>
      </c>
      <c r="D69" s="74" t="s">
        <v>702</v>
      </c>
      <c r="E69" s="75" t="s">
        <v>683</v>
      </c>
      <c r="F69" s="75" t="s">
        <v>136</v>
      </c>
      <c r="G69" s="74" t="s">
        <v>253</v>
      </c>
      <c r="H69" s="74" t="s">
        <v>104</v>
      </c>
      <c r="I69" s="73">
        <v>15</v>
      </c>
      <c r="J69" s="76" t="s">
        <v>327</v>
      </c>
      <c r="K69" s="73">
        <v>1.4</v>
      </c>
      <c r="L69" s="73">
        <v>277</v>
      </c>
      <c r="M69" s="73">
        <v>251</v>
      </c>
      <c r="N69" s="73">
        <v>44</v>
      </c>
      <c r="O69" s="73">
        <v>207</v>
      </c>
      <c r="P69" s="77" t="s">
        <v>255</v>
      </c>
    </row>
    <row r="70" spans="1:16" ht="25.5">
      <c r="A70" s="73">
        <v>61</v>
      </c>
      <c r="B70" s="74" t="s">
        <v>241</v>
      </c>
      <c r="C70" s="72" t="s">
        <v>320</v>
      </c>
      <c r="D70" s="74" t="s">
        <v>703</v>
      </c>
      <c r="E70" s="75" t="s">
        <v>704</v>
      </c>
      <c r="F70" s="75" t="s">
        <v>136</v>
      </c>
      <c r="G70" s="74" t="s">
        <v>253</v>
      </c>
      <c r="H70" s="74" t="s">
        <v>328</v>
      </c>
      <c r="I70" s="73">
        <v>34</v>
      </c>
      <c r="J70" s="76" t="s">
        <v>120</v>
      </c>
      <c r="K70" s="73">
        <v>1.3</v>
      </c>
      <c r="L70" s="73">
        <v>331</v>
      </c>
      <c r="M70" s="73">
        <v>255</v>
      </c>
      <c r="N70" s="73">
        <v>37</v>
      </c>
      <c r="O70" s="73">
        <v>218</v>
      </c>
      <c r="P70" s="77" t="s">
        <v>688</v>
      </c>
    </row>
    <row r="71" spans="1:16" ht="33.75" customHeight="1">
      <c r="A71" s="496" t="s">
        <v>11</v>
      </c>
      <c r="B71" s="497"/>
      <c r="C71" s="497"/>
      <c r="D71" s="497"/>
      <c r="E71" s="497"/>
      <c r="F71" s="497"/>
      <c r="G71" s="497"/>
      <c r="H71" s="497"/>
      <c r="I71" s="497"/>
      <c r="J71" s="497"/>
      <c r="K71" s="497"/>
      <c r="L71" s="497"/>
      <c r="M71" s="497"/>
      <c r="N71" s="497"/>
      <c r="O71" s="497"/>
      <c r="P71" s="498"/>
    </row>
    <row r="72" spans="1:16" ht="25.5">
      <c r="A72" s="73">
        <v>1</v>
      </c>
      <c r="B72" s="74" t="s">
        <v>241</v>
      </c>
      <c r="C72" s="72" t="s">
        <v>242</v>
      </c>
      <c r="D72" s="74" t="s">
        <v>337</v>
      </c>
      <c r="E72" s="75" t="s">
        <v>338</v>
      </c>
      <c r="F72" s="75" t="s">
        <v>136</v>
      </c>
      <c r="G72" s="74" t="s">
        <v>339</v>
      </c>
      <c r="H72" s="74" t="s">
        <v>246</v>
      </c>
      <c r="I72" s="73">
        <v>10</v>
      </c>
      <c r="J72" s="76" t="s">
        <v>120</v>
      </c>
      <c r="K72" s="73">
        <v>2.9</v>
      </c>
      <c r="L72" s="73">
        <v>106</v>
      </c>
      <c r="M72" s="73"/>
      <c r="N72" s="73"/>
      <c r="O72" s="73"/>
      <c r="P72" s="77" t="s">
        <v>248</v>
      </c>
    </row>
    <row r="73" spans="1:16" ht="25.5">
      <c r="A73" s="73">
        <v>2</v>
      </c>
      <c r="B73" s="74" t="s">
        <v>241</v>
      </c>
      <c r="C73" s="72" t="s">
        <v>280</v>
      </c>
      <c r="D73" s="74" t="s">
        <v>705</v>
      </c>
      <c r="E73" s="75" t="s">
        <v>706</v>
      </c>
      <c r="F73" s="75" t="s">
        <v>136</v>
      </c>
      <c r="G73" s="74" t="s">
        <v>707</v>
      </c>
      <c r="H73" s="74" t="s">
        <v>84</v>
      </c>
      <c r="I73" s="73">
        <v>31</v>
      </c>
      <c r="J73" s="76" t="s">
        <v>327</v>
      </c>
      <c r="K73" s="73">
        <v>11</v>
      </c>
      <c r="L73" s="73">
        <v>243</v>
      </c>
      <c r="M73" s="73">
        <v>215</v>
      </c>
      <c r="N73" s="73">
        <v>95</v>
      </c>
      <c r="O73" s="73">
        <v>120</v>
      </c>
      <c r="P73" s="77" t="s">
        <v>313</v>
      </c>
    </row>
    <row r="74" spans="1:16" ht="25.5">
      <c r="A74" s="73">
        <v>3</v>
      </c>
      <c r="B74" s="74" t="s">
        <v>241</v>
      </c>
      <c r="C74" s="72" t="s">
        <v>308</v>
      </c>
      <c r="D74" s="74" t="s">
        <v>708</v>
      </c>
      <c r="E74" s="75" t="s">
        <v>709</v>
      </c>
      <c r="F74" s="75" t="s">
        <v>136</v>
      </c>
      <c r="G74" s="74" t="s">
        <v>710</v>
      </c>
      <c r="H74" s="74" t="s">
        <v>294</v>
      </c>
      <c r="I74" s="73">
        <v>9</v>
      </c>
      <c r="J74" s="76" t="s">
        <v>686</v>
      </c>
      <c r="K74" s="73">
        <v>0.2</v>
      </c>
      <c r="L74" s="73">
        <v>2</v>
      </c>
      <c r="M74" s="73">
        <v>2</v>
      </c>
      <c r="N74" s="73"/>
      <c r="O74" s="73">
        <v>2</v>
      </c>
      <c r="P74" s="77" t="s">
        <v>312</v>
      </c>
    </row>
    <row r="75" spans="1:16" ht="25.5">
      <c r="A75" s="73">
        <v>4</v>
      </c>
      <c r="B75" s="74" t="s">
        <v>241</v>
      </c>
      <c r="C75" s="72" t="s">
        <v>308</v>
      </c>
      <c r="D75" s="74" t="s">
        <v>708</v>
      </c>
      <c r="E75" s="75" t="s">
        <v>709</v>
      </c>
      <c r="F75" s="75" t="s">
        <v>136</v>
      </c>
      <c r="G75" s="74" t="s">
        <v>710</v>
      </c>
      <c r="H75" s="74" t="s">
        <v>104</v>
      </c>
      <c r="I75" s="73">
        <v>10</v>
      </c>
      <c r="J75" s="76" t="s">
        <v>711</v>
      </c>
      <c r="K75" s="73">
        <v>0.3</v>
      </c>
      <c r="L75" s="73">
        <v>5</v>
      </c>
      <c r="M75" s="73">
        <v>5</v>
      </c>
      <c r="N75" s="73"/>
      <c r="O75" s="73">
        <v>5</v>
      </c>
      <c r="P75" s="77" t="s">
        <v>312</v>
      </c>
    </row>
    <row r="76" spans="1:16" ht="25.5">
      <c r="A76" s="73">
        <v>5</v>
      </c>
      <c r="B76" s="74" t="s">
        <v>241</v>
      </c>
      <c r="C76" s="72" t="s">
        <v>308</v>
      </c>
      <c r="D76" s="74" t="s">
        <v>708</v>
      </c>
      <c r="E76" s="75" t="s">
        <v>709</v>
      </c>
      <c r="F76" s="75" t="s">
        <v>159</v>
      </c>
      <c r="G76" s="74" t="s">
        <v>710</v>
      </c>
      <c r="H76" s="74" t="s">
        <v>294</v>
      </c>
      <c r="I76" s="73">
        <v>28</v>
      </c>
      <c r="J76" s="76" t="s">
        <v>215</v>
      </c>
      <c r="K76" s="73">
        <v>0.1</v>
      </c>
      <c r="L76" s="73">
        <v>3</v>
      </c>
      <c r="M76" s="73">
        <v>3</v>
      </c>
      <c r="N76" s="73"/>
      <c r="O76" s="73">
        <v>3</v>
      </c>
      <c r="P76" s="77" t="s">
        <v>712</v>
      </c>
    </row>
    <row r="77" spans="1:16" ht="25.5">
      <c r="A77" s="73">
        <v>6</v>
      </c>
      <c r="B77" s="74" t="s">
        <v>241</v>
      </c>
      <c r="C77" s="72" t="s">
        <v>290</v>
      </c>
      <c r="D77" s="74" t="s">
        <v>713</v>
      </c>
      <c r="E77" s="75" t="s">
        <v>714</v>
      </c>
      <c r="F77" s="75" t="s">
        <v>136</v>
      </c>
      <c r="G77" s="74" t="s">
        <v>707</v>
      </c>
      <c r="H77" s="74" t="s">
        <v>104</v>
      </c>
      <c r="I77" s="73">
        <v>9</v>
      </c>
      <c r="J77" s="76" t="s">
        <v>715</v>
      </c>
      <c r="K77" s="73">
        <v>1.2</v>
      </c>
      <c r="L77" s="73">
        <v>33</v>
      </c>
      <c r="M77" s="73">
        <v>24</v>
      </c>
      <c r="N77" s="73">
        <v>5</v>
      </c>
      <c r="O77" s="73">
        <v>19</v>
      </c>
      <c r="P77" s="77" t="s">
        <v>716</v>
      </c>
    </row>
    <row r="78" spans="1:16" ht="38.25">
      <c r="A78" s="73">
        <v>7</v>
      </c>
      <c r="B78" s="74" t="s">
        <v>241</v>
      </c>
      <c r="C78" s="72" t="s">
        <v>290</v>
      </c>
      <c r="D78" s="74" t="s">
        <v>713</v>
      </c>
      <c r="E78" s="75" t="s">
        <v>714</v>
      </c>
      <c r="F78" s="75" t="s">
        <v>136</v>
      </c>
      <c r="G78" s="74" t="s">
        <v>707</v>
      </c>
      <c r="H78" s="74" t="s">
        <v>104</v>
      </c>
      <c r="I78" s="73">
        <v>19</v>
      </c>
      <c r="J78" s="76" t="s">
        <v>717</v>
      </c>
      <c r="K78" s="73">
        <v>2</v>
      </c>
      <c r="L78" s="73">
        <v>76</v>
      </c>
      <c r="M78" s="73">
        <v>53</v>
      </c>
      <c r="N78" s="73">
        <v>7</v>
      </c>
      <c r="O78" s="73">
        <v>46</v>
      </c>
      <c r="P78" s="77" t="s">
        <v>718</v>
      </c>
    </row>
    <row r="79" spans="1:16" ht="25.5">
      <c r="A79" s="73">
        <v>8</v>
      </c>
      <c r="B79" s="74" t="s">
        <v>241</v>
      </c>
      <c r="C79" s="72" t="s">
        <v>719</v>
      </c>
      <c r="D79" s="74" t="s">
        <v>720</v>
      </c>
      <c r="E79" s="75" t="s">
        <v>714</v>
      </c>
      <c r="F79" s="75" t="s">
        <v>681</v>
      </c>
      <c r="G79" s="74" t="s">
        <v>721</v>
      </c>
      <c r="H79" s="74" t="s">
        <v>84</v>
      </c>
      <c r="I79" s="73">
        <v>1</v>
      </c>
      <c r="J79" s="76" t="s">
        <v>319</v>
      </c>
      <c r="K79" s="73">
        <v>1</v>
      </c>
      <c r="L79" s="73">
        <v>7</v>
      </c>
      <c r="M79" s="73">
        <v>3</v>
      </c>
      <c r="N79" s="73"/>
      <c r="O79" s="73">
        <v>3</v>
      </c>
      <c r="P79" s="77" t="s">
        <v>722</v>
      </c>
    </row>
    <row r="80" spans="1:16" ht="25.5">
      <c r="A80" s="73">
        <v>9</v>
      </c>
      <c r="B80" s="74" t="s">
        <v>241</v>
      </c>
      <c r="C80" s="72" t="s">
        <v>719</v>
      </c>
      <c r="D80" s="74" t="s">
        <v>720</v>
      </c>
      <c r="E80" s="75" t="s">
        <v>714</v>
      </c>
      <c r="F80" s="75" t="s">
        <v>136</v>
      </c>
      <c r="G80" s="74" t="s">
        <v>721</v>
      </c>
      <c r="H80" s="74" t="s">
        <v>104</v>
      </c>
      <c r="I80" s="73">
        <v>4</v>
      </c>
      <c r="J80" s="76" t="s">
        <v>723</v>
      </c>
      <c r="K80" s="73">
        <v>4</v>
      </c>
      <c r="L80" s="73">
        <v>117</v>
      </c>
      <c r="M80" s="73">
        <v>62</v>
      </c>
      <c r="N80" s="73"/>
      <c r="O80" s="73">
        <v>62</v>
      </c>
      <c r="P80" s="77" t="s">
        <v>722</v>
      </c>
    </row>
    <row r="81" spans="1:16" ht="25.5">
      <c r="A81" s="73">
        <v>10</v>
      </c>
      <c r="B81" s="74" t="s">
        <v>241</v>
      </c>
      <c r="C81" s="72" t="s">
        <v>320</v>
      </c>
      <c r="D81" s="74" t="s">
        <v>724</v>
      </c>
      <c r="E81" s="75" t="s">
        <v>714</v>
      </c>
      <c r="F81" s="75" t="s">
        <v>136</v>
      </c>
      <c r="G81" s="74" t="s">
        <v>721</v>
      </c>
      <c r="H81" s="74" t="s">
        <v>104</v>
      </c>
      <c r="I81" s="73">
        <v>5</v>
      </c>
      <c r="J81" s="76" t="s">
        <v>725</v>
      </c>
      <c r="K81" s="73">
        <v>5</v>
      </c>
      <c r="L81" s="73">
        <v>31</v>
      </c>
      <c r="M81" s="73">
        <v>15</v>
      </c>
      <c r="N81" s="73"/>
      <c r="O81" s="73">
        <v>15</v>
      </c>
      <c r="P81" s="77" t="s">
        <v>726</v>
      </c>
    </row>
    <row r="82" spans="1:16" ht="12.75">
      <c r="A82" s="73"/>
      <c r="B82" s="74"/>
      <c r="C82" s="72"/>
      <c r="D82" s="74"/>
      <c r="E82" s="75"/>
      <c r="F82" s="75"/>
      <c r="G82" s="74"/>
      <c r="H82" s="74"/>
      <c r="I82" s="73"/>
      <c r="J82" s="76"/>
      <c r="K82" s="73"/>
      <c r="L82" s="73"/>
      <c r="M82" s="73"/>
      <c r="N82" s="73"/>
      <c r="O82" s="73"/>
      <c r="P82" s="77"/>
    </row>
  </sheetData>
  <mergeCells count="19">
    <mergeCell ref="I6:I7"/>
    <mergeCell ref="B1:O1"/>
    <mergeCell ref="B2:O2"/>
    <mergeCell ref="A4:O4"/>
    <mergeCell ref="J6:J7"/>
    <mergeCell ref="E6:E7"/>
    <mergeCell ref="F6:F7"/>
    <mergeCell ref="G6:G7"/>
    <mergeCell ref="H6:H7"/>
    <mergeCell ref="A9:P9"/>
    <mergeCell ref="A71:P71"/>
    <mergeCell ref="K6:K7"/>
    <mergeCell ref="L6:M6"/>
    <mergeCell ref="N6:O6"/>
    <mergeCell ref="P6:P7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P80"/>
  <sheetViews>
    <sheetView workbookViewId="0" topLeftCell="A1">
      <selection activeCell="C83" sqref="C83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18.8515625" style="0" customWidth="1"/>
    <col min="4" max="4" width="15.00390625" style="0" customWidth="1"/>
    <col min="5" max="5" width="10.28125" style="0" customWidth="1"/>
    <col min="6" max="6" width="9.28125" style="0" customWidth="1"/>
    <col min="7" max="7" width="17.8515625" style="0" customWidth="1"/>
    <col min="8" max="8" width="15.42187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7.7109375" style="0" customWidth="1"/>
  </cols>
  <sheetData>
    <row r="1" spans="1:16" ht="18.75" customHeight="1">
      <c r="A1" s="444" t="s">
        <v>727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6" ht="35.2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6" ht="12.75" customHeight="1">
      <c r="A3" s="509" t="s">
        <v>0</v>
      </c>
      <c r="B3" s="509" t="s">
        <v>1</v>
      </c>
      <c r="C3" s="509" t="s">
        <v>2</v>
      </c>
      <c r="D3" s="510" t="s">
        <v>12</v>
      </c>
      <c r="E3" s="509" t="s">
        <v>13</v>
      </c>
      <c r="F3" s="509" t="s">
        <v>14</v>
      </c>
      <c r="G3" s="509" t="s">
        <v>15</v>
      </c>
      <c r="H3" s="510" t="s">
        <v>9</v>
      </c>
      <c r="I3" s="511" t="s">
        <v>3</v>
      </c>
      <c r="J3" s="511" t="s">
        <v>4</v>
      </c>
      <c r="K3" s="511" t="s">
        <v>5</v>
      </c>
      <c r="L3" s="509" t="s">
        <v>6</v>
      </c>
      <c r="M3" s="509"/>
      <c r="N3" s="516" t="s">
        <v>17</v>
      </c>
      <c r="O3" s="516"/>
      <c r="P3" s="510" t="s">
        <v>16</v>
      </c>
    </row>
    <row r="4" spans="1:16" ht="42.75" customHeight="1">
      <c r="A4" s="509"/>
      <c r="B4" s="509"/>
      <c r="C4" s="509"/>
      <c r="D4" s="510"/>
      <c r="E4" s="509"/>
      <c r="F4" s="509"/>
      <c r="G4" s="509"/>
      <c r="H4" s="510"/>
      <c r="I4" s="511"/>
      <c r="J4" s="511"/>
      <c r="K4" s="511"/>
      <c r="L4" s="78" t="s">
        <v>7</v>
      </c>
      <c r="M4" s="78" t="s">
        <v>8</v>
      </c>
      <c r="N4" s="79" t="s">
        <v>18</v>
      </c>
      <c r="O4" s="79" t="s">
        <v>19</v>
      </c>
      <c r="P4" s="510"/>
    </row>
    <row r="5" spans="1:16" ht="12.7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  <c r="P5" s="80">
        <v>16</v>
      </c>
    </row>
    <row r="6" spans="1:16" ht="18.75">
      <c r="A6" s="458" t="s">
        <v>10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</row>
    <row r="7" spans="1:16" s="87" customFormat="1" ht="12.75">
      <c r="A7" s="81">
        <v>1</v>
      </c>
      <c r="B7" s="81" t="s">
        <v>340</v>
      </c>
      <c r="C7" s="81" t="s">
        <v>341</v>
      </c>
      <c r="D7" s="81">
        <v>510300</v>
      </c>
      <c r="E7" s="82">
        <v>42363</v>
      </c>
      <c r="F7" s="83">
        <v>4</v>
      </c>
      <c r="G7" s="83" t="s">
        <v>342</v>
      </c>
      <c r="H7" s="83" t="s">
        <v>267</v>
      </c>
      <c r="I7" s="84">
        <v>9</v>
      </c>
      <c r="J7" s="84">
        <v>36</v>
      </c>
      <c r="K7" s="85">
        <v>2.4</v>
      </c>
      <c r="L7" s="86">
        <v>80</v>
      </c>
      <c r="M7" s="86">
        <f aca="true" t="shared" si="0" ref="M7:M31">N7+O7</f>
        <v>72</v>
      </c>
      <c r="N7" s="86">
        <v>28</v>
      </c>
      <c r="O7" s="84">
        <v>44</v>
      </c>
      <c r="P7" s="81" t="s">
        <v>343</v>
      </c>
    </row>
    <row r="8" spans="1:16" s="87" customFormat="1" ht="12.75">
      <c r="A8" s="81">
        <v>2</v>
      </c>
      <c r="B8" s="81" t="s">
        <v>340</v>
      </c>
      <c r="C8" s="81" t="s">
        <v>341</v>
      </c>
      <c r="D8" s="81">
        <v>510301</v>
      </c>
      <c r="E8" s="82">
        <v>42363</v>
      </c>
      <c r="F8" s="83">
        <v>4</v>
      </c>
      <c r="G8" s="83" t="s">
        <v>344</v>
      </c>
      <c r="H8" s="83" t="s">
        <v>267</v>
      </c>
      <c r="I8" s="84">
        <v>9</v>
      </c>
      <c r="J8" s="84" t="s">
        <v>345</v>
      </c>
      <c r="K8" s="85">
        <v>0.5</v>
      </c>
      <c r="L8" s="86">
        <v>124</v>
      </c>
      <c r="M8" s="86">
        <f t="shared" si="0"/>
        <v>124</v>
      </c>
      <c r="N8" s="86">
        <v>36</v>
      </c>
      <c r="O8" s="84">
        <v>88</v>
      </c>
      <c r="P8" s="81" t="s">
        <v>343</v>
      </c>
    </row>
    <row r="9" spans="1:16" s="87" customFormat="1" ht="12.75">
      <c r="A9" s="81">
        <v>3</v>
      </c>
      <c r="B9" s="81" t="s">
        <v>340</v>
      </c>
      <c r="C9" s="81" t="s">
        <v>341</v>
      </c>
      <c r="D9" s="81">
        <v>510302</v>
      </c>
      <c r="E9" s="82">
        <v>42363</v>
      </c>
      <c r="F9" s="83">
        <v>4</v>
      </c>
      <c r="G9" s="83" t="s">
        <v>346</v>
      </c>
      <c r="H9" s="83" t="s">
        <v>116</v>
      </c>
      <c r="I9" s="84">
        <v>6</v>
      </c>
      <c r="J9" s="84" t="s">
        <v>347</v>
      </c>
      <c r="K9" s="85">
        <v>0.6</v>
      </c>
      <c r="L9" s="86">
        <v>163</v>
      </c>
      <c r="M9" s="86">
        <f t="shared" si="0"/>
        <v>145</v>
      </c>
      <c r="N9" s="86">
        <v>46</v>
      </c>
      <c r="O9" s="84">
        <v>99</v>
      </c>
      <c r="P9" s="81" t="s">
        <v>343</v>
      </c>
    </row>
    <row r="10" spans="1:16" s="87" customFormat="1" ht="12.75">
      <c r="A10" s="81">
        <v>4</v>
      </c>
      <c r="B10" s="81" t="s">
        <v>340</v>
      </c>
      <c r="C10" s="81" t="s">
        <v>341</v>
      </c>
      <c r="D10" s="81">
        <v>510302</v>
      </c>
      <c r="E10" s="82">
        <v>42363</v>
      </c>
      <c r="F10" s="83">
        <v>4</v>
      </c>
      <c r="G10" s="83" t="s">
        <v>346</v>
      </c>
      <c r="H10" s="83" t="s">
        <v>116</v>
      </c>
      <c r="I10" s="83">
        <v>6</v>
      </c>
      <c r="J10" s="83" t="s">
        <v>348</v>
      </c>
      <c r="K10" s="88">
        <v>0.9</v>
      </c>
      <c r="L10" s="89">
        <v>278</v>
      </c>
      <c r="M10" s="86">
        <f t="shared" si="0"/>
        <v>241</v>
      </c>
      <c r="N10" s="86">
        <v>49</v>
      </c>
      <c r="O10" s="84">
        <v>192</v>
      </c>
      <c r="P10" s="81" t="s">
        <v>343</v>
      </c>
    </row>
    <row r="11" spans="1:16" s="87" customFormat="1" ht="12.75">
      <c r="A11" s="81">
        <v>5</v>
      </c>
      <c r="B11" s="81" t="s">
        <v>340</v>
      </c>
      <c r="C11" s="81" t="s">
        <v>349</v>
      </c>
      <c r="D11" s="81">
        <v>510303</v>
      </c>
      <c r="E11" s="82">
        <v>42363</v>
      </c>
      <c r="F11" s="83">
        <v>4</v>
      </c>
      <c r="G11" s="83" t="s">
        <v>344</v>
      </c>
      <c r="H11" s="83" t="s">
        <v>267</v>
      </c>
      <c r="I11" s="84">
        <v>6</v>
      </c>
      <c r="J11" s="84" t="s">
        <v>350</v>
      </c>
      <c r="K11" s="84">
        <v>1.8</v>
      </c>
      <c r="L11" s="86">
        <v>364</v>
      </c>
      <c r="M11" s="86">
        <f t="shared" si="0"/>
        <v>305</v>
      </c>
      <c r="N11" s="86">
        <v>26</v>
      </c>
      <c r="O11" s="84">
        <v>279</v>
      </c>
      <c r="P11" s="81" t="s">
        <v>351</v>
      </c>
    </row>
    <row r="12" spans="1:16" s="87" customFormat="1" ht="12.75">
      <c r="A12" s="81">
        <v>6</v>
      </c>
      <c r="B12" s="81" t="s">
        <v>340</v>
      </c>
      <c r="C12" s="81" t="s">
        <v>352</v>
      </c>
      <c r="D12" s="81">
        <v>510304</v>
      </c>
      <c r="E12" s="82">
        <v>42363</v>
      </c>
      <c r="F12" s="83">
        <v>4</v>
      </c>
      <c r="G12" s="83" t="s">
        <v>346</v>
      </c>
      <c r="H12" s="83" t="s">
        <v>353</v>
      </c>
      <c r="I12" s="84">
        <v>5</v>
      </c>
      <c r="J12" s="84">
        <v>34</v>
      </c>
      <c r="K12" s="84">
        <v>1.7</v>
      </c>
      <c r="L12" s="86">
        <v>434</v>
      </c>
      <c r="M12" s="86">
        <f t="shared" si="0"/>
        <v>389</v>
      </c>
      <c r="N12" s="86">
        <v>124</v>
      </c>
      <c r="O12" s="84">
        <v>265</v>
      </c>
      <c r="P12" s="81" t="s">
        <v>354</v>
      </c>
    </row>
    <row r="13" spans="1:16" s="87" customFormat="1" ht="12.75">
      <c r="A13" s="81">
        <v>7</v>
      </c>
      <c r="B13" s="81" t="s">
        <v>340</v>
      </c>
      <c r="C13" s="81" t="s">
        <v>355</v>
      </c>
      <c r="D13" s="81">
        <v>510305</v>
      </c>
      <c r="E13" s="82">
        <v>42363</v>
      </c>
      <c r="F13" s="83">
        <v>4</v>
      </c>
      <c r="G13" s="83" t="s">
        <v>344</v>
      </c>
      <c r="H13" s="83" t="s">
        <v>267</v>
      </c>
      <c r="I13" s="83">
        <v>6</v>
      </c>
      <c r="J13" s="83" t="s">
        <v>356</v>
      </c>
      <c r="K13" s="83">
        <v>0.5</v>
      </c>
      <c r="L13" s="89">
        <v>161</v>
      </c>
      <c r="M13" s="86">
        <f t="shared" si="0"/>
        <v>156</v>
      </c>
      <c r="N13" s="86">
        <v>68</v>
      </c>
      <c r="O13" s="84">
        <v>88</v>
      </c>
      <c r="P13" s="81" t="s">
        <v>357</v>
      </c>
    </row>
    <row r="14" spans="1:16" s="87" customFormat="1" ht="12.75">
      <c r="A14" s="81">
        <v>8</v>
      </c>
      <c r="B14" s="81" t="s">
        <v>340</v>
      </c>
      <c r="C14" s="81" t="s">
        <v>355</v>
      </c>
      <c r="D14" s="81">
        <v>510305</v>
      </c>
      <c r="E14" s="82">
        <v>42363</v>
      </c>
      <c r="F14" s="83">
        <v>4</v>
      </c>
      <c r="G14" s="83" t="s">
        <v>344</v>
      </c>
      <c r="H14" s="83" t="s">
        <v>267</v>
      </c>
      <c r="I14" s="83">
        <v>12</v>
      </c>
      <c r="J14" s="83">
        <v>14</v>
      </c>
      <c r="K14" s="83">
        <v>2.3</v>
      </c>
      <c r="L14" s="89">
        <v>701</v>
      </c>
      <c r="M14" s="86">
        <f t="shared" si="0"/>
        <v>691</v>
      </c>
      <c r="N14" s="86">
        <v>352</v>
      </c>
      <c r="O14" s="84">
        <v>339</v>
      </c>
      <c r="P14" s="81" t="s">
        <v>357</v>
      </c>
    </row>
    <row r="15" spans="1:16" s="87" customFormat="1" ht="12.75">
      <c r="A15" s="81">
        <v>9</v>
      </c>
      <c r="B15" s="81" t="s">
        <v>340</v>
      </c>
      <c r="C15" s="81" t="s">
        <v>355</v>
      </c>
      <c r="D15" s="81">
        <v>510305</v>
      </c>
      <c r="E15" s="82">
        <v>42363</v>
      </c>
      <c r="F15" s="83">
        <v>4</v>
      </c>
      <c r="G15" s="83" t="s">
        <v>344</v>
      </c>
      <c r="H15" s="83" t="s">
        <v>267</v>
      </c>
      <c r="I15" s="83">
        <v>12</v>
      </c>
      <c r="J15" s="83">
        <v>19</v>
      </c>
      <c r="K15" s="83">
        <v>2.5</v>
      </c>
      <c r="L15" s="89">
        <v>716</v>
      </c>
      <c r="M15" s="86">
        <f t="shared" si="0"/>
        <v>710</v>
      </c>
      <c r="N15" s="86">
        <v>322</v>
      </c>
      <c r="O15" s="84">
        <v>388</v>
      </c>
      <c r="P15" s="81" t="s">
        <v>357</v>
      </c>
    </row>
    <row r="16" spans="1:16" s="87" customFormat="1" ht="12.75">
      <c r="A16" s="81">
        <v>10</v>
      </c>
      <c r="B16" s="81" t="s">
        <v>340</v>
      </c>
      <c r="C16" s="81" t="s">
        <v>358</v>
      </c>
      <c r="D16" s="81">
        <v>510306</v>
      </c>
      <c r="E16" s="82">
        <v>42363</v>
      </c>
      <c r="F16" s="83">
        <v>4</v>
      </c>
      <c r="G16" s="83" t="s">
        <v>342</v>
      </c>
      <c r="H16" s="83" t="s">
        <v>267</v>
      </c>
      <c r="I16" s="83">
        <v>5</v>
      </c>
      <c r="J16" s="83" t="s">
        <v>359</v>
      </c>
      <c r="K16" s="83">
        <v>3.7</v>
      </c>
      <c r="L16" s="89">
        <v>170</v>
      </c>
      <c r="M16" s="86">
        <f t="shared" si="0"/>
        <v>165</v>
      </c>
      <c r="N16" s="86">
        <v>11</v>
      </c>
      <c r="O16" s="84">
        <v>154</v>
      </c>
      <c r="P16" s="81" t="s">
        <v>360</v>
      </c>
    </row>
    <row r="17" spans="1:16" s="87" customFormat="1" ht="12.75">
      <c r="A17" s="81">
        <v>11</v>
      </c>
      <c r="B17" s="81" t="s">
        <v>340</v>
      </c>
      <c r="C17" s="81" t="s">
        <v>358</v>
      </c>
      <c r="D17" s="81">
        <v>510306</v>
      </c>
      <c r="E17" s="82">
        <v>42363</v>
      </c>
      <c r="F17" s="83">
        <v>4</v>
      </c>
      <c r="G17" s="83" t="s">
        <v>342</v>
      </c>
      <c r="H17" s="83" t="s">
        <v>267</v>
      </c>
      <c r="I17" s="83">
        <v>6</v>
      </c>
      <c r="J17" s="83" t="s">
        <v>361</v>
      </c>
      <c r="K17" s="83">
        <v>3.4</v>
      </c>
      <c r="L17" s="89">
        <v>161</v>
      </c>
      <c r="M17" s="86">
        <f t="shared" si="0"/>
        <v>125</v>
      </c>
      <c r="N17" s="86">
        <v>0</v>
      </c>
      <c r="O17" s="84">
        <v>125</v>
      </c>
      <c r="P17" s="81" t="s">
        <v>360</v>
      </c>
    </row>
    <row r="18" spans="1:16" s="87" customFormat="1" ht="12.75">
      <c r="A18" s="81">
        <v>12</v>
      </c>
      <c r="B18" s="81" t="s">
        <v>340</v>
      </c>
      <c r="C18" s="81" t="s">
        <v>362</v>
      </c>
      <c r="D18" s="81">
        <v>510307</v>
      </c>
      <c r="E18" s="82">
        <v>42363</v>
      </c>
      <c r="F18" s="83">
        <v>4</v>
      </c>
      <c r="G18" s="83" t="s">
        <v>344</v>
      </c>
      <c r="H18" s="83" t="s">
        <v>267</v>
      </c>
      <c r="I18" s="83">
        <v>16</v>
      </c>
      <c r="J18" s="83" t="s">
        <v>363</v>
      </c>
      <c r="K18" s="83">
        <v>4.1</v>
      </c>
      <c r="L18" s="89">
        <v>1270</v>
      </c>
      <c r="M18" s="86">
        <f t="shared" si="0"/>
        <v>1207</v>
      </c>
      <c r="N18" s="86">
        <v>509</v>
      </c>
      <c r="O18" s="84">
        <v>698</v>
      </c>
      <c r="P18" s="81" t="s">
        <v>364</v>
      </c>
    </row>
    <row r="19" spans="1:16" s="87" customFormat="1" ht="12.75">
      <c r="A19" s="81">
        <v>13</v>
      </c>
      <c r="B19" s="81" t="s">
        <v>340</v>
      </c>
      <c r="C19" s="81" t="s">
        <v>352</v>
      </c>
      <c r="D19" s="81">
        <v>510309</v>
      </c>
      <c r="E19" s="82">
        <v>42366</v>
      </c>
      <c r="F19" s="83">
        <v>4</v>
      </c>
      <c r="G19" s="83" t="s">
        <v>365</v>
      </c>
      <c r="H19" s="83" t="s">
        <v>353</v>
      </c>
      <c r="I19" s="83">
        <v>2</v>
      </c>
      <c r="J19" s="83" t="s">
        <v>366</v>
      </c>
      <c r="K19" s="88">
        <v>3</v>
      </c>
      <c r="L19" s="89">
        <v>1582</v>
      </c>
      <c r="M19" s="86">
        <f t="shared" si="0"/>
        <v>1394</v>
      </c>
      <c r="N19" s="86">
        <v>659</v>
      </c>
      <c r="O19" s="84">
        <v>735</v>
      </c>
      <c r="P19" s="81" t="s">
        <v>354</v>
      </c>
    </row>
    <row r="20" spans="1:16" s="87" customFormat="1" ht="12.75">
      <c r="A20" s="81">
        <v>14</v>
      </c>
      <c r="B20" s="81" t="s">
        <v>340</v>
      </c>
      <c r="C20" s="81" t="s">
        <v>352</v>
      </c>
      <c r="D20" s="81">
        <v>510309</v>
      </c>
      <c r="E20" s="82">
        <v>42366</v>
      </c>
      <c r="F20" s="83">
        <v>4</v>
      </c>
      <c r="G20" s="83" t="s">
        <v>365</v>
      </c>
      <c r="H20" s="83" t="s">
        <v>353</v>
      </c>
      <c r="I20" s="83">
        <v>5</v>
      </c>
      <c r="J20" s="83">
        <v>26</v>
      </c>
      <c r="K20" s="88">
        <v>2</v>
      </c>
      <c r="L20" s="89">
        <v>523</v>
      </c>
      <c r="M20" s="86">
        <f t="shared" si="0"/>
        <v>394</v>
      </c>
      <c r="N20" s="86">
        <v>142</v>
      </c>
      <c r="O20" s="84">
        <v>252</v>
      </c>
      <c r="P20" s="81" t="s">
        <v>354</v>
      </c>
    </row>
    <row r="21" spans="1:16" s="87" customFormat="1" ht="12.75">
      <c r="A21" s="81">
        <v>15</v>
      </c>
      <c r="B21" s="81" t="s">
        <v>340</v>
      </c>
      <c r="C21" s="81" t="s">
        <v>352</v>
      </c>
      <c r="D21" s="81">
        <v>510309</v>
      </c>
      <c r="E21" s="82">
        <v>42366</v>
      </c>
      <c r="F21" s="83">
        <v>4</v>
      </c>
      <c r="G21" s="83" t="s">
        <v>365</v>
      </c>
      <c r="H21" s="83" t="s">
        <v>353</v>
      </c>
      <c r="I21" s="83">
        <v>5</v>
      </c>
      <c r="J21" s="83">
        <v>39</v>
      </c>
      <c r="K21" s="88">
        <v>2.3</v>
      </c>
      <c r="L21" s="89">
        <v>373</v>
      </c>
      <c r="M21" s="86">
        <f t="shared" si="0"/>
        <v>325</v>
      </c>
      <c r="N21" s="86">
        <v>142</v>
      </c>
      <c r="O21" s="84">
        <v>183</v>
      </c>
      <c r="P21" s="81" t="s">
        <v>354</v>
      </c>
    </row>
    <row r="22" spans="1:16" s="87" customFormat="1" ht="12.75">
      <c r="A22" s="81">
        <v>16</v>
      </c>
      <c r="B22" s="81" t="s">
        <v>340</v>
      </c>
      <c r="C22" s="81" t="s">
        <v>367</v>
      </c>
      <c r="D22" s="81">
        <v>510310</v>
      </c>
      <c r="E22" s="82">
        <v>42366</v>
      </c>
      <c r="F22" s="83">
        <v>4</v>
      </c>
      <c r="G22" s="83" t="s">
        <v>365</v>
      </c>
      <c r="H22" s="83" t="s">
        <v>353</v>
      </c>
      <c r="I22" s="83">
        <v>8</v>
      </c>
      <c r="J22" s="83" t="s">
        <v>368</v>
      </c>
      <c r="K22" s="88">
        <v>0.6</v>
      </c>
      <c r="L22" s="89">
        <v>160</v>
      </c>
      <c r="M22" s="86">
        <f t="shared" si="0"/>
        <v>129</v>
      </c>
      <c r="N22" s="86">
        <v>59</v>
      </c>
      <c r="O22" s="84">
        <v>70</v>
      </c>
      <c r="P22" s="81" t="s">
        <v>354</v>
      </c>
    </row>
    <row r="23" spans="1:16" s="87" customFormat="1" ht="12.75">
      <c r="A23" s="81">
        <v>17</v>
      </c>
      <c r="B23" s="81" t="s">
        <v>340</v>
      </c>
      <c r="C23" s="81" t="s">
        <v>367</v>
      </c>
      <c r="D23" s="81">
        <v>510310</v>
      </c>
      <c r="E23" s="82">
        <v>42366</v>
      </c>
      <c r="F23" s="83">
        <v>4</v>
      </c>
      <c r="G23" s="83" t="s">
        <v>365</v>
      </c>
      <c r="H23" s="83" t="s">
        <v>353</v>
      </c>
      <c r="I23" s="83">
        <v>8</v>
      </c>
      <c r="J23" s="83" t="s">
        <v>369</v>
      </c>
      <c r="K23" s="88">
        <v>1.8</v>
      </c>
      <c r="L23" s="89">
        <v>360</v>
      </c>
      <c r="M23" s="86">
        <f t="shared" si="0"/>
        <v>296</v>
      </c>
      <c r="N23" s="86">
        <v>130</v>
      </c>
      <c r="O23" s="84">
        <v>166</v>
      </c>
      <c r="P23" s="81" t="s">
        <v>354</v>
      </c>
    </row>
    <row r="24" spans="1:16" s="87" customFormat="1" ht="12.75">
      <c r="A24" s="81">
        <v>18</v>
      </c>
      <c r="B24" s="81" t="s">
        <v>340</v>
      </c>
      <c r="C24" s="81" t="s">
        <v>367</v>
      </c>
      <c r="D24" s="81">
        <v>510310</v>
      </c>
      <c r="E24" s="82">
        <v>42366</v>
      </c>
      <c r="F24" s="83">
        <v>4</v>
      </c>
      <c r="G24" s="83" t="s">
        <v>365</v>
      </c>
      <c r="H24" s="83" t="s">
        <v>353</v>
      </c>
      <c r="I24" s="83">
        <v>8</v>
      </c>
      <c r="J24" s="83" t="s">
        <v>370</v>
      </c>
      <c r="K24" s="88">
        <v>1.5</v>
      </c>
      <c r="L24" s="89">
        <v>260</v>
      </c>
      <c r="M24" s="86">
        <f t="shared" si="0"/>
        <v>232</v>
      </c>
      <c r="N24" s="86">
        <v>118</v>
      </c>
      <c r="O24" s="84">
        <v>114</v>
      </c>
      <c r="P24" s="81" t="s">
        <v>354</v>
      </c>
    </row>
    <row r="25" spans="1:16" s="87" customFormat="1" ht="12.75">
      <c r="A25" s="81">
        <v>19</v>
      </c>
      <c r="B25" s="81" t="s">
        <v>340</v>
      </c>
      <c r="C25" s="81" t="s">
        <v>367</v>
      </c>
      <c r="D25" s="81">
        <v>510310</v>
      </c>
      <c r="E25" s="82">
        <v>42366</v>
      </c>
      <c r="F25" s="83">
        <v>4</v>
      </c>
      <c r="G25" s="83" t="s">
        <v>365</v>
      </c>
      <c r="H25" s="83" t="s">
        <v>353</v>
      </c>
      <c r="I25" s="83">
        <v>8</v>
      </c>
      <c r="J25" s="83" t="s">
        <v>371</v>
      </c>
      <c r="K25" s="88">
        <v>0.5</v>
      </c>
      <c r="L25" s="89">
        <v>96</v>
      </c>
      <c r="M25" s="86">
        <f t="shared" si="0"/>
        <v>79</v>
      </c>
      <c r="N25" s="86">
        <v>37</v>
      </c>
      <c r="O25" s="84">
        <v>42</v>
      </c>
      <c r="P25" s="81" t="s">
        <v>354</v>
      </c>
    </row>
    <row r="26" spans="1:16" s="87" customFormat="1" ht="12.75">
      <c r="A26" s="81">
        <v>20</v>
      </c>
      <c r="B26" s="81" t="s">
        <v>340</v>
      </c>
      <c r="C26" s="81" t="s">
        <v>367</v>
      </c>
      <c r="D26" s="81">
        <v>510310</v>
      </c>
      <c r="E26" s="82">
        <v>42366</v>
      </c>
      <c r="F26" s="83">
        <v>2</v>
      </c>
      <c r="G26" s="83" t="s">
        <v>365</v>
      </c>
      <c r="H26" s="83" t="s">
        <v>353</v>
      </c>
      <c r="I26" s="83">
        <v>1</v>
      </c>
      <c r="J26" s="83" t="s">
        <v>372</v>
      </c>
      <c r="K26" s="88">
        <v>0.7</v>
      </c>
      <c r="L26" s="89">
        <v>286</v>
      </c>
      <c r="M26" s="86">
        <f t="shared" si="0"/>
        <v>238</v>
      </c>
      <c r="N26" s="86">
        <v>127</v>
      </c>
      <c r="O26" s="84">
        <v>111</v>
      </c>
      <c r="P26" s="81" t="s">
        <v>354</v>
      </c>
    </row>
    <row r="27" spans="1:16" s="87" customFormat="1" ht="12.75">
      <c r="A27" s="81">
        <v>21</v>
      </c>
      <c r="B27" s="81" t="s">
        <v>340</v>
      </c>
      <c r="C27" s="81" t="s">
        <v>367</v>
      </c>
      <c r="D27" s="81">
        <v>510310</v>
      </c>
      <c r="E27" s="82">
        <v>42366</v>
      </c>
      <c r="F27" s="83">
        <v>4</v>
      </c>
      <c r="G27" s="83" t="s">
        <v>365</v>
      </c>
      <c r="H27" s="83" t="s">
        <v>353</v>
      </c>
      <c r="I27" s="83">
        <v>7</v>
      </c>
      <c r="J27" s="83">
        <v>3</v>
      </c>
      <c r="K27" s="88">
        <v>0.9</v>
      </c>
      <c r="L27" s="89">
        <v>266</v>
      </c>
      <c r="M27" s="86">
        <f t="shared" si="0"/>
        <v>222</v>
      </c>
      <c r="N27" s="86">
        <v>112</v>
      </c>
      <c r="O27" s="84">
        <v>110</v>
      </c>
      <c r="P27" s="81" t="s">
        <v>354</v>
      </c>
    </row>
    <row r="28" spans="1:16" s="87" customFormat="1" ht="12.75">
      <c r="A28" s="81">
        <v>22</v>
      </c>
      <c r="B28" s="81" t="s">
        <v>340</v>
      </c>
      <c r="C28" s="81" t="s">
        <v>367</v>
      </c>
      <c r="D28" s="81">
        <v>510310</v>
      </c>
      <c r="E28" s="82">
        <v>42366</v>
      </c>
      <c r="F28" s="83">
        <v>4</v>
      </c>
      <c r="G28" s="83" t="s">
        <v>365</v>
      </c>
      <c r="H28" s="83" t="s">
        <v>353</v>
      </c>
      <c r="I28" s="83">
        <v>11</v>
      </c>
      <c r="J28" s="83">
        <v>19</v>
      </c>
      <c r="K28" s="88">
        <v>1</v>
      </c>
      <c r="L28" s="89">
        <v>99</v>
      </c>
      <c r="M28" s="86">
        <f t="shared" si="0"/>
        <v>90</v>
      </c>
      <c r="N28" s="86">
        <v>51</v>
      </c>
      <c r="O28" s="84">
        <v>39</v>
      </c>
      <c r="P28" s="81" t="s">
        <v>354</v>
      </c>
    </row>
    <row r="29" spans="1:16" s="87" customFormat="1" ht="12.75">
      <c r="A29" s="81">
        <v>23</v>
      </c>
      <c r="B29" s="81" t="s">
        <v>340</v>
      </c>
      <c r="C29" s="81" t="s">
        <v>367</v>
      </c>
      <c r="D29" s="81">
        <v>510310</v>
      </c>
      <c r="E29" s="82">
        <v>42366</v>
      </c>
      <c r="F29" s="83">
        <v>4</v>
      </c>
      <c r="G29" s="83" t="s">
        <v>365</v>
      </c>
      <c r="H29" s="83" t="s">
        <v>353</v>
      </c>
      <c r="I29" s="83">
        <v>11</v>
      </c>
      <c r="J29" s="83">
        <v>6</v>
      </c>
      <c r="K29" s="88">
        <v>1</v>
      </c>
      <c r="L29" s="89">
        <v>233</v>
      </c>
      <c r="M29" s="86">
        <f t="shared" si="0"/>
        <v>198</v>
      </c>
      <c r="N29" s="86">
        <v>118</v>
      </c>
      <c r="O29" s="84">
        <v>80</v>
      </c>
      <c r="P29" s="81" t="s">
        <v>354</v>
      </c>
    </row>
    <row r="30" spans="1:16" s="87" customFormat="1" ht="12.75" hidden="1">
      <c r="A30" s="81">
        <v>24</v>
      </c>
      <c r="B30" s="81" t="s">
        <v>340</v>
      </c>
      <c r="C30" s="81"/>
      <c r="D30" s="81"/>
      <c r="E30" s="82"/>
      <c r="F30" s="83"/>
      <c r="G30" s="83"/>
      <c r="H30" s="83"/>
      <c r="I30" s="83"/>
      <c r="J30" s="83"/>
      <c r="K30" s="88"/>
      <c r="L30" s="89"/>
      <c r="M30" s="86">
        <f t="shared" si="0"/>
        <v>0</v>
      </c>
      <c r="N30" s="86"/>
      <c r="O30" s="84"/>
      <c r="P30" s="81"/>
    </row>
    <row r="31" spans="1:16" s="87" customFormat="1" ht="12.75" hidden="1">
      <c r="A31" s="81">
        <v>25</v>
      </c>
      <c r="B31" s="81" t="s">
        <v>340</v>
      </c>
      <c r="C31" s="81"/>
      <c r="D31" s="81"/>
      <c r="E31" s="83"/>
      <c r="F31" s="83"/>
      <c r="G31" s="83"/>
      <c r="H31" s="83"/>
      <c r="I31" s="83"/>
      <c r="J31" s="83"/>
      <c r="K31" s="88"/>
      <c r="L31" s="89"/>
      <c r="M31" s="86">
        <f t="shared" si="0"/>
        <v>0</v>
      </c>
      <c r="N31" s="86"/>
      <c r="O31" s="84"/>
      <c r="P31" s="81"/>
    </row>
    <row r="32" spans="1:16" ht="18.75" hidden="1">
      <c r="A32" s="515" t="s">
        <v>11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6" ht="12.75" hidden="1">
      <c r="A33" s="90"/>
      <c r="B33" s="90"/>
      <c r="C33" s="90"/>
      <c r="D33" s="90"/>
      <c r="E33" s="91"/>
      <c r="F33" s="91"/>
      <c r="G33" s="91"/>
      <c r="H33" s="91"/>
      <c r="I33" s="91"/>
      <c r="J33" s="91"/>
      <c r="K33" s="92"/>
      <c r="L33" s="92"/>
      <c r="M33" s="92"/>
      <c r="N33" s="93"/>
      <c r="O33" s="93"/>
      <c r="P33" s="90"/>
    </row>
    <row r="34" spans="1:16" ht="12.75" hidden="1">
      <c r="A34" s="90"/>
      <c r="B34" s="90"/>
      <c r="C34" s="90"/>
      <c r="D34" s="90"/>
      <c r="E34" s="91"/>
      <c r="F34" s="91"/>
      <c r="G34" s="91"/>
      <c r="H34" s="91"/>
      <c r="I34" s="91"/>
      <c r="J34" s="91"/>
      <c r="K34" s="92"/>
      <c r="L34" s="92"/>
      <c r="M34" s="92"/>
      <c r="N34" s="93"/>
      <c r="O34" s="93"/>
      <c r="P34" s="90"/>
    </row>
    <row r="35" spans="1:16" ht="12.75" hidden="1">
      <c r="A35" s="90"/>
      <c r="B35" s="90"/>
      <c r="C35" s="90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3"/>
      <c r="O35" s="93"/>
      <c r="P35" s="90"/>
    </row>
    <row r="36" spans="1:16" ht="12.75" hidden="1">
      <c r="A36" s="90"/>
      <c r="B36" s="90"/>
      <c r="C36" s="90"/>
      <c r="D36" s="90"/>
      <c r="E36" s="91"/>
      <c r="F36" s="91"/>
      <c r="G36" s="91"/>
      <c r="H36" s="91"/>
      <c r="I36" s="91"/>
      <c r="J36" s="91"/>
      <c r="K36" s="92"/>
      <c r="L36" s="92"/>
      <c r="M36" s="92"/>
      <c r="N36" s="93"/>
      <c r="O36" s="93"/>
      <c r="P36" s="90"/>
    </row>
    <row r="37" spans="1:16" ht="12.75" hidden="1">
      <c r="A37" s="90"/>
      <c r="B37" s="90"/>
      <c r="C37" s="90"/>
      <c r="D37" s="90"/>
      <c r="E37" s="94"/>
      <c r="F37" s="94"/>
      <c r="G37" s="94"/>
      <c r="H37" s="94"/>
      <c r="I37" s="94"/>
      <c r="J37" s="94"/>
      <c r="K37" s="94"/>
      <c r="L37" s="94"/>
      <c r="M37" s="94"/>
      <c r="N37" s="95"/>
      <c r="O37" s="95"/>
      <c r="P37" s="90"/>
    </row>
    <row r="38" spans="1:16" ht="12.75" hidden="1">
      <c r="A38" s="90"/>
      <c r="B38" s="90"/>
      <c r="C38" s="90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3"/>
      <c r="O38" s="93"/>
      <c r="P38" s="90"/>
    </row>
    <row r="39" spans="1:16" ht="12.75" hidden="1">
      <c r="A39" s="90"/>
      <c r="B39" s="90"/>
      <c r="C39" s="90"/>
      <c r="D39" s="90"/>
      <c r="E39" s="83"/>
      <c r="F39" s="83"/>
      <c r="G39" s="83"/>
      <c r="H39" s="91"/>
      <c r="I39" s="91"/>
      <c r="J39" s="91"/>
      <c r="K39" s="91"/>
      <c r="L39" s="91"/>
      <c r="M39" s="91"/>
      <c r="N39" s="93"/>
      <c r="O39" s="93"/>
      <c r="P39" s="90"/>
    </row>
    <row r="40" spans="1:16" ht="12.75" hidden="1">
      <c r="A40" s="90"/>
      <c r="B40" s="90"/>
      <c r="C40" s="90"/>
      <c r="D40" s="90"/>
      <c r="E40" s="83"/>
      <c r="F40" s="83"/>
      <c r="G40" s="83"/>
      <c r="H40" s="91"/>
      <c r="I40" s="91"/>
      <c r="J40" s="91"/>
      <c r="K40" s="91"/>
      <c r="L40" s="91"/>
      <c r="M40" s="91"/>
      <c r="N40" s="93"/>
      <c r="O40" s="93"/>
      <c r="P40" s="90"/>
    </row>
    <row r="41" spans="1:16" ht="12.75" hidden="1">
      <c r="A41" s="90"/>
      <c r="B41" s="90"/>
      <c r="C41" s="93"/>
      <c r="D41" s="93"/>
      <c r="E41" s="91"/>
      <c r="F41" s="91"/>
      <c r="G41" s="91"/>
      <c r="H41" s="91"/>
      <c r="I41" s="91"/>
      <c r="J41" s="83"/>
      <c r="K41" s="92"/>
      <c r="L41" s="92"/>
      <c r="M41" s="92"/>
      <c r="N41" s="93"/>
      <c r="O41" s="93"/>
      <c r="P41" s="90"/>
    </row>
    <row r="42" spans="1:16" ht="12.75" hidden="1">
      <c r="A42" s="90"/>
      <c r="B42" s="90"/>
      <c r="C42" s="93"/>
      <c r="D42" s="93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0"/>
    </row>
    <row r="43" spans="1:16" ht="12.75" hidden="1">
      <c r="A43" s="90"/>
      <c r="B43" s="90"/>
      <c r="C43" s="93"/>
      <c r="D43" s="93"/>
      <c r="E43" s="91"/>
      <c r="F43" s="91"/>
      <c r="G43" s="91"/>
      <c r="H43" s="91"/>
      <c r="I43" s="91"/>
      <c r="J43" s="91"/>
      <c r="K43" s="92"/>
      <c r="L43" s="92"/>
      <c r="M43" s="92"/>
      <c r="N43" s="93"/>
      <c r="O43" s="93"/>
      <c r="P43" s="90"/>
    </row>
    <row r="44" spans="1:16" ht="12.75">
      <c r="A44" s="81">
        <v>24</v>
      </c>
      <c r="B44" s="81" t="s">
        <v>340</v>
      </c>
      <c r="C44" s="81" t="s">
        <v>728</v>
      </c>
      <c r="D44" s="81">
        <v>510312</v>
      </c>
      <c r="E44" s="82">
        <v>42366</v>
      </c>
      <c r="F44" s="83">
        <v>4</v>
      </c>
      <c r="G44" s="83" t="s">
        <v>365</v>
      </c>
      <c r="H44" s="83" t="s">
        <v>353</v>
      </c>
      <c r="I44" s="83">
        <v>3</v>
      </c>
      <c r="J44" s="83" t="s">
        <v>729</v>
      </c>
      <c r="K44" s="88">
        <v>1.8</v>
      </c>
      <c r="L44" s="89">
        <v>448</v>
      </c>
      <c r="M44" s="86">
        <f aca="true" t="shared" si="1" ref="M44:M49">N44+O44</f>
        <v>292</v>
      </c>
      <c r="N44" s="86">
        <v>157</v>
      </c>
      <c r="O44" s="86">
        <v>135</v>
      </c>
      <c r="P44" s="81" t="s">
        <v>354</v>
      </c>
    </row>
    <row r="45" spans="1:16" ht="12.75">
      <c r="A45" s="81">
        <v>25</v>
      </c>
      <c r="B45" s="81" t="s">
        <v>340</v>
      </c>
      <c r="C45" s="81" t="s">
        <v>367</v>
      </c>
      <c r="D45" s="81">
        <v>510313</v>
      </c>
      <c r="E45" s="82">
        <v>42382</v>
      </c>
      <c r="F45" s="83">
        <v>4</v>
      </c>
      <c r="G45" s="83" t="s">
        <v>365</v>
      </c>
      <c r="H45" s="83" t="s">
        <v>353</v>
      </c>
      <c r="I45" s="83">
        <v>3</v>
      </c>
      <c r="J45" s="83">
        <v>18</v>
      </c>
      <c r="K45" s="88">
        <v>1.3</v>
      </c>
      <c r="L45" s="89">
        <v>493</v>
      </c>
      <c r="M45" s="86">
        <f t="shared" si="1"/>
        <v>292</v>
      </c>
      <c r="N45" s="86">
        <v>80</v>
      </c>
      <c r="O45" s="86">
        <v>212</v>
      </c>
      <c r="P45" s="81" t="s">
        <v>354</v>
      </c>
    </row>
    <row r="46" spans="1:16" ht="12.75">
      <c r="A46" s="81">
        <v>26</v>
      </c>
      <c r="B46" s="81" t="s">
        <v>340</v>
      </c>
      <c r="C46" s="81" t="s">
        <v>367</v>
      </c>
      <c r="D46" s="81">
        <v>510313</v>
      </c>
      <c r="E46" s="82">
        <v>42382</v>
      </c>
      <c r="F46" s="83">
        <v>4</v>
      </c>
      <c r="G46" s="83" t="s">
        <v>365</v>
      </c>
      <c r="H46" s="83" t="s">
        <v>353</v>
      </c>
      <c r="I46" s="83">
        <v>3</v>
      </c>
      <c r="J46" s="83">
        <v>33</v>
      </c>
      <c r="K46" s="88">
        <v>1.3</v>
      </c>
      <c r="L46" s="89">
        <v>542</v>
      </c>
      <c r="M46" s="86">
        <f t="shared" si="1"/>
        <v>340</v>
      </c>
      <c r="N46" s="86">
        <v>159</v>
      </c>
      <c r="O46" s="86">
        <v>181</v>
      </c>
      <c r="P46" s="81" t="s">
        <v>354</v>
      </c>
    </row>
    <row r="47" spans="1:16" ht="12.75">
      <c r="A47" s="81">
        <v>27</v>
      </c>
      <c r="B47" s="81" t="s">
        <v>340</v>
      </c>
      <c r="C47" s="81" t="s">
        <v>362</v>
      </c>
      <c r="D47" s="81">
        <v>510314</v>
      </c>
      <c r="E47" s="82">
        <v>42382</v>
      </c>
      <c r="F47" s="83">
        <v>4</v>
      </c>
      <c r="G47" s="83" t="s">
        <v>730</v>
      </c>
      <c r="H47" s="83" t="s">
        <v>104</v>
      </c>
      <c r="I47" s="83">
        <v>3</v>
      </c>
      <c r="J47" s="83" t="s">
        <v>731</v>
      </c>
      <c r="K47" s="88">
        <v>2.2</v>
      </c>
      <c r="L47" s="89">
        <v>647</v>
      </c>
      <c r="M47" s="86">
        <f t="shared" si="1"/>
        <v>642</v>
      </c>
      <c r="N47" s="86">
        <v>286</v>
      </c>
      <c r="O47" s="86">
        <v>356</v>
      </c>
      <c r="P47" s="81" t="s">
        <v>732</v>
      </c>
    </row>
    <row r="48" spans="1:16" ht="12.75">
      <c r="A48" s="81">
        <v>28</v>
      </c>
      <c r="B48" s="81" t="s">
        <v>340</v>
      </c>
      <c r="C48" s="81" t="s">
        <v>733</v>
      </c>
      <c r="D48" s="81">
        <v>510315</v>
      </c>
      <c r="E48" s="82">
        <v>42382</v>
      </c>
      <c r="F48" s="83">
        <v>4</v>
      </c>
      <c r="G48" s="83" t="s">
        <v>346</v>
      </c>
      <c r="H48" s="83" t="s">
        <v>353</v>
      </c>
      <c r="I48" s="83">
        <v>13</v>
      </c>
      <c r="J48" s="83" t="s">
        <v>734</v>
      </c>
      <c r="K48" s="88">
        <v>2.3</v>
      </c>
      <c r="L48" s="89">
        <v>637</v>
      </c>
      <c r="M48" s="86">
        <f t="shared" si="1"/>
        <v>585</v>
      </c>
      <c r="N48" s="86">
        <v>250</v>
      </c>
      <c r="O48" s="86">
        <v>335</v>
      </c>
      <c r="P48" s="81" t="s">
        <v>735</v>
      </c>
    </row>
    <row r="49" spans="1:16" ht="12.75">
      <c r="A49" s="81">
        <v>29</v>
      </c>
      <c r="B49" s="81" t="s">
        <v>340</v>
      </c>
      <c r="C49" s="81" t="s">
        <v>341</v>
      </c>
      <c r="D49" s="81">
        <v>510316</v>
      </c>
      <c r="E49" s="82">
        <v>42382</v>
      </c>
      <c r="F49" s="83">
        <v>4</v>
      </c>
      <c r="G49" s="83" t="s">
        <v>346</v>
      </c>
      <c r="H49" s="83" t="s">
        <v>256</v>
      </c>
      <c r="I49" s="83">
        <v>21</v>
      </c>
      <c r="J49" s="83">
        <v>16</v>
      </c>
      <c r="K49" s="88">
        <v>1</v>
      </c>
      <c r="L49" s="89">
        <v>295</v>
      </c>
      <c r="M49" s="86">
        <f t="shared" si="1"/>
        <v>294</v>
      </c>
      <c r="N49" s="86">
        <v>211</v>
      </c>
      <c r="O49" s="86">
        <v>83</v>
      </c>
      <c r="P49" s="81" t="s">
        <v>736</v>
      </c>
    </row>
    <row r="50" spans="1:16" ht="12.75">
      <c r="A50" s="96"/>
      <c r="B50" s="96"/>
      <c r="C50" s="128"/>
      <c r="D50" s="128"/>
      <c r="E50" s="268"/>
      <c r="F50" s="268"/>
      <c r="G50" s="268"/>
      <c r="H50" s="268"/>
      <c r="I50" s="268"/>
      <c r="J50" s="268"/>
      <c r="K50" s="269"/>
      <c r="L50" s="269"/>
      <c r="M50" s="269"/>
      <c r="N50" s="128"/>
      <c r="O50" s="128"/>
      <c r="P50" s="96"/>
    </row>
    <row r="51" spans="1:16" ht="19.5" customHeight="1">
      <c r="A51" s="512" t="s">
        <v>11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4"/>
    </row>
    <row r="52" spans="1:16" ht="12.75">
      <c r="A52" s="455" t="s">
        <v>0</v>
      </c>
      <c r="B52" s="455" t="s">
        <v>1</v>
      </c>
      <c r="C52" s="455" t="s">
        <v>2</v>
      </c>
      <c r="D52" s="456" t="s">
        <v>12</v>
      </c>
      <c r="E52" s="455" t="s">
        <v>13</v>
      </c>
      <c r="F52" s="455" t="s">
        <v>14</v>
      </c>
      <c r="G52" s="455" t="s">
        <v>15</v>
      </c>
      <c r="H52" s="456" t="s">
        <v>737</v>
      </c>
      <c r="I52" s="457" t="s">
        <v>3</v>
      </c>
      <c r="J52" s="457" t="s">
        <v>4</v>
      </c>
      <c r="K52" s="507" t="s">
        <v>5</v>
      </c>
      <c r="L52" s="508" t="s">
        <v>6</v>
      </c>
      <c r="M52" s="508"/>
      <c r="N52" s="506" t="s">
        <v>17</v>
      </c>
      <c r="O52" s="506"/>
      <c r="P52" s="456" t="s">
        <v>16</v>
      </c>
    </row>
    <row r="53" spans="1:16" ht="12.75">
      <c r="A53" s="455"/>
      <c r="B53" s="455"/>
      <c r="C53" s="455"/>
      <c r="D53" s="456"/>
      <c r="E53" s="455"/>
      <c r="F53" s="455"/>
      <c r="G53" s="455"/>
      <c r="H53" s="456"/>
      <c r="I53" s="457"/>
      <c r="J53" s="457"/>
      <c r="K53" s="507"/>
      <c r="L53" s="270" t="s">
        <v>7</v>
      </c>
      <c r="M53" s="270" t="s">
        <v>8</v>
      </c>
      <c r="N53" s="271" t="s">
        <v>18</v>
      </c>
      <c r="O53" s="271" t="s">
        <v>19</v>
      </c>
      <c r="P53" s="456"/>
    </row>
    <row r="54" spans="1:16" ht="12.75">
      <c r="A54" s="283">
        <v>1</v>
      </c>
      <c r="B54" s="283">
        <v>2</v>
      </c>
      <c r="C54" s="283">
        <v>3</v>
      </c>
      <c r="D54" s="283">
        <v>4</v>
      </c>
      <c r="E54" s="283">
        <v>5</v>
      </c>
      <c r="F54" s="283">
        <v>6</v>
      </c>
      <c r="G54" s="283">
        <v>7</v>
      </c>
      <c r="H54" s="283">
        <v>8</v>
      </c>
      <c r="I54" s="283">
        <v>9</v>
      </c>
      <c r="J54" s="283">
        <v>10</v>
      </c>
      <c r="K54" s="284">
        <v>11</v>
      </c>
      <c r="L54" s="285">
        <v>12</v>
      </c>
      <c r="M54" s="285">
        <v>13</v>
      </c>
      <c r="N54" s="285">
        <v>14</v>
      </c>
      <c r="O54" s="285">
        <v>15</v>
      </c>
      <c r="P54" s="286">
        <v>16</v>
      </c>
    </row>
    <row r="55" spans="1:16" ht="12.75">
      <c r="A55" s="90">
        <v>1</v>
      </c>
      <c r="B55" s="81" t="s">
        <v>340</v>
      </c>
      <c r="C55" s="90" t="s">
        <v>738</v>
      </c>
      <c r="D55" s="90">
        <v>448196</v>
      </c>
      <c r="E55" s="272">
        <v>42366</v>
      </c>
      <c r="F55" s="91">
        <v>3</v>
      </c>
      <c r="G55" s="91" t="s">
        <v>365</v>
      </c>
      <c r="H55" s="91" t="s">
        <v>739</v>
      </c>
      <c r="I55" s="91">
        <v>17</v>
      </c>
      <c r="J55" s="91" t="s">
        <v>740</v>
      </c>
      <c r="K55" s="92">
        <v>2</v>
      </c>
      <c r="L55" s="273">
        <v>340</v>
      </c>
      <c r="M55" s="273">
        <f aca="true" t="shared" si="2" ref="M55:M80">N55+O55</f>
        <v>267</v>
      </c>
      <c r="N55" s="274">
        <v>190</v>
      </c>
      <c r="O55" s="274">
        <v>77</v>
      </c>
      <c r="P55" s="90" t="s">
        <v>741</v>
      </c>
    </row>
    <row r="56" spans="1:16" ht="12.75">
      <c r="A56" s="90">
        <v>2</v>
      </c>
      <c r="B56" s="81" t="s">
        <v>340</v>
      </c>
      <c r="C56" s="90" t="s">
        <v>738</v>
      </c>
      <c r="D56" s="90">
        <v>448196</v>
      </c>
      <c r="E56" s="272">
        <v>42366</v>
      </c>
      <c r="F56" s="91">
        <v>3</v>
      </c>
      <c r="G56" s="91" t="s">
        <v>365</v>
      </c>
      <c r="H56" s="83" t="s">
        <v>739</v>
      </c>
      <c r="I56" s="91">
        <v>17</v>
      </c>
      <c r="J56" s="91">
        <v>2.18</v>
      </c>
      <c r="K56" s="92">
        <v>0.7</v>
      </c>
      <c r="L56" s="273">
        <v>112</v>
      </c>
      <c r="M56" s="273">
        <f t="shared" si="2"/>
        <v>83</v>
      </c>
      <c r="N56" s="274">
        <v>58</v>
      </c>
      <c r="O56" s="274">
        <v>25</v>
      </c>
      <c r="P56" s="90" t="s">
        <v>741</v>
      </c>
    </row>
    <row r="57" spans="1:16" ht="12.75">
      <c r="A57" s="90">
        <v>3</v>
      </c>
      <c r="B57" s="81" t="s">
        <v>340</v>
      </c>
      <c r="C57" s="90" t="s">
        <v>738</v>
      </c>
      <c r="D57" s="90">
        <v>448196</v>
      </c>
      <c r="E57" s="272">
        <v>42366</v>
      </c>
      <c r="F57" s="91">
        <v>3</v>
      </c>
      <c r="G57" s="91" t="s">
        <v>365</v>
      </c>
      <c r="H57" s="83" t="s">
        <v>739</v>
      </c>
      <c r="I57" s="91">
        <v>17</v>
      </c>
      <c r="J57" s="91">
        <v>5.6</v>
      </c>
      <c r="K57" s="92">
        <v>0.9</v>
      </c>
      <c r="L57" s="273">
        <v>148</v>
      </c>
      <c r="M57" s="273">
        <f t="shared" si="2"/>
        <v>113</v>
      </c>
      <c r="N57" s="274">
        <v>73</v>
      </c>
      <c r="O57" s="274">
        <v>40</v>
      </c>
      <c r="P57" s="90" t="s">
        <v>741</v>
      </c>
    </row>
    <row r="58" spans="1:16" ht="12.75">
      <c r="A58" s="90">
        <v>4</v>
      </c>
      <c r="B58" s="81" t="s">
        <v>340</v>
      </c>
      <c r="C58" s="90" t="s">
        <v>367</v>
      </c>
      <c r="D58" s="90">
        <v>448197</v>
      </c>
      <c r="E58" s="272">
        <v>42366</v>
      </c>
      <c r="F58" s="91">
        <v>3</v>
      </c>
      <c r="G58" s="91" t="s">
        <v>365</v>
      </c>
      <c r="H58" s="83" t="s">
        <v>739</v>
      </c>
      <c r="I58" s="91">
        <v>3</v>
      </c>
      <c r="J58" s="91">
        <v>19.36</v>
      </c>
      <c r="K58" s="92">
        <v>2</v>
      </c>
      <c r="L58" s="273">
        <v>637</v>
      </c>
      <c r="M58" s="273">
        <f t="shared" si="2"/>
        <v>588</v>
      </c>
      <c r="N58" s="274">
        <v>296</v>
      </c>
      <c r="O58" s="274">
        <v>292</v>
      </c>
      <c r="P58" s="90" t="s">
        <v>354</v>
      </c>
    </row>
    <row r="59" spans="1:16" ht="12.75">
      <c r="A59" s="90">
        <v>5</v>
      </c>
      <c r="B59" s="81" t="s">
        <v>340</v>
      </c>
      <c r="C59" s="90" t="s">
        <v>742</v>
      </c>
      <c r="D59" s="90">
        <v>448198</v>
      </c>
      <c r="E59" s="275">
        <v>42366</v>
      </c>
      <c r="F59" s="94">
        <v>4</v>
      </c>
      <c r="G59" s="91" t="s">
        <v>365</v>
      </c>
      <c r="H59" s="83" t="s">
        <v>739</v>
      </c>
      <c r="I59" s="94">
        <v>9</v>
      </c>
      <c r="J59" s="94">
        <v>12</v>
      </c>
      <c r="K59" s="276">
        <v>2</v>
      </c>
      <c r="L59" s="277">
        <v>392</v>
      </c>
      <c r="M59" s="273">
        <f t="shared" si="2"/>
        <v>353</v>
      </c>
      <c r="N59" s="278">
        <v>251</v>
      </c>
      <c r="O59" s="278">
        <v>102</v>
      </c>
      <c r="P59" s="90" t="s">
        <v>743</v>
      </c>
    </row>
    <row r="60" spans="1:16" ht="12.75">
      <c r="A60" s="90">
        <v>6</v>
      </c>
      <c r="B60" s="81" t="s">
        <v>340</v>
      </c>
      <c r="C60" s="90" t="s">
        <v>742</v>
      </c>
      <c r="D60" s="90">
        <v>448198</v>
      </c>
      <c r="E60" s="275">
        <v>42366</v>
      </c>
      <c r="F60" s="91">
        <v>4</v>
      </c>
      <c r="G60" s="91" t="s">
        <v>365</v>
      </c>
      <c r="H60" s="83" t="s">
        <v>739</v>
      </c>
      <c r="I60" s="91">
        <v>4</v>
      </c>
      <c r="J60" s="91">
        <v>2</v>
      </c>
      <c r="K60" s="92">
        <v>2</v>
      </c>
      <c r="L60" s="273">
        <v>278</v>
      </c>
      <c r="M60" s="273">
        <f t="shared" si="2"/>
        <v>195</v>
      </c>
      <c r="N60" s="274">
        <v>106</v>
      </c>
      <c r="O60" s="274">
        <v>89</v>
      </c>
      <c r="P60" s="90" t="s">
        <v>744</v>
      </c>
    </row>
    <row r="61" spans="1:16" ht="12.75">
      <c r="A61" s="90">
        <v>7</v>
      </c>
      <c r="B61" s="81" t="s">
        <v>340</v>
      </c>
      <c r="C61" s="90" t="s">
        <v>742</v>
      </c>
      <c r="D61" s="90">
        <v>448198</v>
      </c>
      <c r="E61" s="275">
        <v>42366</v>
      </c>
      <c r="F61" s="83">
        <v>4</v>
      </c>
      <c r="G61" s="91" t="s">
        <v>365</v>
      </c>
      <c r="H61" s="83" t="s">
        <v>739</v>
      </c>
      <c r="I61" s="91">
        <v>4</v>
      </c>
      <c r="J61" s="279">
        <v>24.1</v>
      </c>
      <c r="K61" s="92">
        <v>2.2</v>
      </c>
      <c r="L61" s="273">
        <v>481</v>
      </c>
      <c r="M61" s="273">
        <f t="shared" si="2"/>
        <v>318</v>
      </c>
      <c r="N61" s="274">
        <v>215</v>
      </c>
      <c r="O61" s="274">
        <v>103</v>
      </c>
      <c r="P61" s="90" t="s">
        <v>744</v>
      </c>
    </row>
    <row r="62" spans="1:16" ht="12.75">
      <c r="A62" s="90">
        <v>8</v>
      </c>
      <c r="B62" s="81" t="s">
        <v>340</v>
      </c>
      <c r="C62" s="90" t="s">
        <v>742</v>
      </c>
      <c r="D62" s="90">
        <v>448198</v>
      </c>
      <c r="E62" s="275">
        <v>42366</v>
      </c>
      <c r="F62" s="83">
        <v>4</v>
      </c>
      <c r="G62" s="91" t="s">
        <v>365</v>
      </c>
      <c r="H62" s="83" t="s">
        <v>739</v>
      </c>
      <c r="I62" s="91">
        <v>4</v>
      </c>
      <c r="J62" s="91">
        <v>1.9</v>
      </c>
      <c r="K62" s="92">
        <v>4.1</v>
      </c>
      <c r="L62" s="273">
        <v>430</v>
      </c>
      <c r="M62" s="273">
        <f t="shared" si="2"/>
        <v>281</v>
      </c>
      <c r="N62" s="274">
        <v>129</v>
      </c>
      <c r="O62" s="274">
        <v>152</v>
      </c>
      <c r="P62" s="90" t="s">
        <v>744</v>
      </c>
    </row>
    <row r="63" spans="1:16" ht="12.75">
      <c r="A63" s="90">
        <v>9</v>
      </c>
      <c r="B63" s="81" t="s">
        <v>340</v>
      </c>
      <c r="C63" s="90" t="s">
        <v>742</v>
      </c>
      <c r="D63" s="90">
        <v>448198</v>
      </c>
      <c r="E63" s="275">
        <v>42366</v>
      </c>
      <c r="F63" s="91">
        <v>4</v>
      </c>
      <c r="G63" s="91" t="s">
        <v>365</v>
      </c>
      <c r="H63" s="83" t="s">
        <v>739</v>
      </c>
      <c r="I63" s="91">
        <v>1</v>
      </c>
      <c r="J63" s="83">
        <v>28</v>
      </c>
      <c r="K63" s="92">
        <v>1.4</v>
      </c>
      <c r="L63" s="273">
        <v>123</v>
      </c>
      <c r="M63" s="273">
        <f t="shared" si="2"/>
        <v>103</v>
      </c>
      <c r="N63" s="274">
        <v>78</v>
      </c>
      <c r="O63" s="274">
        <v>25</v>
      </c>
      <c r="P63" s="90" t="s">
        <v>743</v>
      </c>
    </row>
    <row r="64" spans="1:16" ht="12.75">
      <c r="A64" s="90">
        <v>10</v>
      </c>
      <c r="B64" s="81" t="s">
        <v>340</v>
      </c>
      <c r="C64" s="84" t="s">
        <v>728</v>
      </c>
      <c r="D64" s="84">
        <v>448199</v>
      </c>
      <c r="E64" s="272">
        <v>42366</v>
      </c>
      <c r="F64" s="91">
        <v>4</v>
      </c>
      <c r="G64" s="91" t="s">
        <v>745</v>
      </c>
      <c r="H64" s="83" t="s">
        <v>739</v>
      </c>
      <c r="I64" s="91">
        <v>4</v>
      </c>
      <c r="J64" s="91">
        <v>18.19</v>
      </c>
      <c r="K64" s="92">
        <v>3.8</v>
      </c>
      <c r="L64" s="273">
        <v>77</v>
      </c>
      <c r="M64" s="273">
        <f t="shared" si="2"/>
        <v>64</v>
      </c>
      <c r="N64" s="273">
        <v>14</v>
      </c>
      <c r="O64" s="273">
        <v>50</v>
      </c>
      <c r="P64" s="90" t="s">
        <v>746</v>
      </c>
    </row>
    <row r="65" spans="1:16" ht="12.75">
      <c r="A65" s="90">
        <v>11</v>
      </c>
      <c r="B65" s="81" t="s">
        <v>340</v>
      </c>
      <c r="C65" s="84" t="s">
        <v>355</v>
      </c>
      <c r="D65" s="84">
        <v>448120</v>
      </c>
      <c r="E65" s="272">
        <v>42383</v>
      </c>
      <c r="F65" s="91">
        <v>4</v>
      </c>
      <c r="G65" s="91" t="s">
        <v>745</v>
      </c>
      <c r="H65" s="83" t="s">
        <v>739</v>
      </c>
      <c r="I65" s="91">
        <v>7</v>
      </c>
      <c r="J65" s="91" t="s">
        <v>350</v>
      </c>
      <c r="K65" s="92">
        <v>12</v>
      </c>
      <c r="L65" s="273">
        <v>410</v>
      </c>
      <c r="M65" s="273">
        <f t="shared" si="2"/>
        <v>337</v>
      </c>
      <c r="N65" s="273">
        <v>146</v>
      </c>
      <c r="O65" s="273">
        <v>191</v>
      </c>
      <c r="P65" s="90" t="s">
        <v>732</v>
      </c>
    </row>
    <row r="66" spans="1:16" ht="12.75">
      <c r="A66" s="90">
        <v>12</v>
      </c>
      <c r="B66" s="81" t="s">
        <v>340</v>
      </c>
      <c r="C66" s="84" t="s">
        <v>355</v>
      </c>
      <c r="D66" s="84">
        <v>448120</v>
      </c>
      <c r="E66" s="272">
        <v>42383</v>
      </c>
      <c r="F66" s="91">
        <v>4</v>
      </c>
      <c r="G66" s="91" t="s">
        <v>745</v>
      </c>
      <c r="H66" s="83" t="s">
        <v>739</v>
      </c>
      <c r="I66" s="91">
        <v>7</v>
      </c>
      <c r="J66" s="91">
        <v>28</v>
      </c>
      <c r="K66" s="92">
        <v>2.9</v>
      </c>
      <c r="L66" s="273">
        <v>147</v>
      </c>
      <c r="M66" s="273">
        <f t="shared" si="2"/>
        <v>109</v>
      </c>
      <c r="N66" s="273">
        <v>59</v>
      </c>
      <c r="O66" s="273">
        <v>50</v>
      </c>
      <c r="P66" s="90" t="s">
        <v>732</v>
      </c>
    </row>
    <row r="67" spans="1:16" ht="12.75">
      <c r="A67" s="90">
        <v>13</v>
      </c>
      <c r="B67" s="81" t="s">
        <v>340</v>
      </c>
      <c r="C67" s="84" t="s">
        <v>728</v>
      </c>
      <c r="D67" s="84">
        <v>510317</v>
      </c>
      <c r="E67" s="272">
        <v>42383</v>
      </c>
      <c r="F67" s="91">
        <v>4</v>
      </c>
      <c r="G67" s="91" t="s">
        <v>365</v>
      </c>
      <c r="H67" s="83" t="s">
        <v>739</v>
      </c>
      <c r="I67" s="91">
        <v>13</v>
      </c>
      <c r="J67" s="91">
        <v>2</v>
      </c>
      <c r="K67" s="92">
        <v>1.4</v>
      </c>
      <c r="L67" s="273">
        <v>257</v>
      </c>
      <c r="M67" s="273">
        <f t="shared" si="2"/>
        <v>192</v>
      </c>
      <c r="N67" s="273">
        <v>120</v>
      </c>
      <c r="O67" s="273">
        <v>72</v>
      </c>
      <c r="P67" s="90" t="s">
        <v>746</v>
      </c>
    </row>
    <row r="68" spans="1:16" ht="12.75">
      <c r="A68" s="90">
        <v>14</v>
      </c>
      <c r="B68" s="81" t="s">
        <v>340</v>
      </c>
      <c r="C68" s="84" t="s">
        <v>728</v>
      </c>
      <c r="D68" s="84">
        <v>510317</v>
      </c>
      <c r="E68" s="272">
        <v>42383</v>
      </c>
      <c r="F68" s="91">
        <v>4</v>
      </c>
      <c r="G68" s="91" t="s">
        <v>365</v>
      </c>
      <c r="H68" s="83" t="s">
        <v>739</v>
      </c>
      <c r="I68" s="91">
        <v>19</v>
      </c>
      <c r="J68" s="91" t="s">
        <v>747</v>
      </c>
      <c r="K68" s="92">
        <v>1.9</v>
      </c>
      <c r="L68" s="273">
        <v>777</v>
      </c>
      <c r="M68" s="273">
        <f t="shared" si="2"/>
        <v>597</v>
      </c>
      <c r="N68" s="273">
        <v>194</v>
      </c>
      <c r="O68" s="273">
        <v>403</v>
      </c>
      <c r="P68" s="90" t="s">
        <v>746</v>
      </c>
    </row>
    <row r="69" spans="1:16" ht="12.75">
      <c r="A69" s="90">
        <v>15</v>
      </c>
      <c r="B69" s="81" t="s">
        <v>340</v>
      </c>
      <c r="C69" s="84" t="s">
        <v>728</v>
      </c>
      <c r="D69" s="84">
        <v>510317</v>
      </c>
      <c r="E69" s="272">
        <v>42383</v>
      </c>
      <c r="F69" s="91">
        <v>4</v>
      </c>
      <c r="G69" s="91" t="s">
        <v>365</v>
      </c>
      <c r="H69" s="83" t="s">
        <v>739</v>
      </c>
      <c r="I69" s="91">
        <v>6</v>
      </c>
      <c r="J69" s="91">
        <v>65</v>
      </c>
      <c r="K69" s="92">
        <v>1</v>
      </c>
      <c r="L69" s="273">
        <v>282</v>
      </c>
      <c r="M69" s="273">
        <f t="shared" si="2"/>
        <v>217</v>
      </c>
      <c r="N69" s="273">
        <v>118</v>
      </c>
      <c r="O69" s="273">
        <v>99</v>
      </c>
      <c r="P69" s="90" t="s">
        <v>746</v>
      </c>
    </row>
    <row r="70" spans="1:16" ht="12.75">
      <c r="A70" s="90">
        <v>16</v>
      </c>
      <c r="B70" s="81" t="s">
        <v>340</v>
      </c>
      <c r="C70" s="84" t="s">
        <v>728</v>
      </c>
      <c r="D70" s="84">
        <v>510317</v>
      </c>
      <c r="E70" s="272">
        <v>42383</v>
      </c>
      <c r="F70" s="91">
        <v>3</v>
      </c>
      <c r="G70" s="91" t="s">
        <v>365</v>
      </c>
      <c r="H70" s="83" t="s">
        <v>739</v>
      </c>
      <c r="I70" s="91">
        <v>8</v>
      </c>
      <c r="J70" s="91">
        <v>15.26</v>
      </c>
      <c r="K70" s="92">
        <v>2.4</v>
      </c>
      <c r="L70" s="273">
        <v>668</v>
      </c>
      <c r="M70" s="273">
        <f t="shared" si="2"/>
        <v>566</v>
      </c>
      <c r="N70" s="273">
        <v>199</v>
      </c>
      <c r="O70" s="273">
        <v>367</v>
      </c>
      <c r="P70" s="90" t="s">
        <v>746</v>
      </c>
    </row>
    <row r="71" spans="1:16" ht="12.75">
      <c r="A71" s="90">
        <v>17</v>
      </c>
      <c r="B71" s="81" t="s">
        <v>340</v>
      </c>
      <c r="C71" s="84" t="s">
        <v>728</v>
      </c>
      <c r="D71" s="84">
        <v>510317</v>
      </c>
      <c r="E71" s="272">
        <v>42383</v>
      </c>
      <c r="F71" s="91">
        <v>3</v>
      </c>
      <c r="G71" s="91" t="s">
        <v>365</v>
      </c>
      <c r="H71" s="83" t="s">
        <v>739</v>
      </c>
      <c r="I71" s="91">
        <v>7</v>
      </c>
      <c r="J71" s="91">
        <v>11</v>
      </c>
      <c r="K71" s="92">
        <v>4.9</v>
      </c>
      <c r="L71" s="273">
        <v>2434</v>
      </c>
      <c r="M71" s="273">
        <f t="shared" si="2"/>
        <v>1949</v>
      </c>
      <c r="N71" s="273">
        <v>762</v>
      </c>
      <c r="O71" s="273">
        <v>1187</v>
      </c>
      <c r="P71" s="90" t="s">
        <v>746</v>
      </c>
    </row>
    <row r="72" spans="1:16" ht="12.75">
      <c r="A72" s="90">
        <v>18</v>
      </c>
      <c r="B72" s="81" t="s">
        <v>340</v>
      </c>
      <c r="C72" s="84" t="s">
        <v>728</v>
      </c>
      <c r="D72" s="84">
        <v>510317</v>
      </c>
      <c r="E72" s="272">
        <v>42383</v>
      </c>
      <c r="F72" s="91">
        <v>4</v>
      </c>
      <c r="G72" s="91" t="s">
        <v>365</v>
      </c>
      <c r="H72" s="83" t="s">
        <v>739</v>
      </c>
      <c r="I72" s="91">
        <v>1</v>
      </c>
      <c r="J72" s="91">
        <v>41</v>
      </c>
      <c r="K72" s="92">
        <v>0.6</v>
      </c>
      <c r="L72" s="273">
        <v>95</v>
      </c>
      <c r="M72" s="273">
        <f t="shared" si="2"/>
        <v>78</v>
      </c>
      <c r="N72" s="273">
        <v>56</v>
      </c>
      <c r="O72" s="273">
        <v>22</v>
      </c>
      <c r="P72" s="90" t="s">
        <v>746</v>
      </c>
    </row>
    <row r="73" spans="1:16" ht="12.75">
      <c r="A73" s="90">
        <v>19</v>
      </c>
      <c r="B73" s="81" t="s">
        <v>340</v>
      </c>
      <c r="C73" s="84" t="s">
        <v>738</v>
      </c>
      <c r="D73" s="84">
        <v>510318</v>
      </c>
      <c r="E73" s="272">
        <v>42383</v>
      </c>
      <c r="F73" s="91">
        <v>3</v>
      </c>
      <c r="G73" s="91" t="s">
        <v>365</v>
      </c>
      <c r="H73" s="83" t="s">
        <v>739</v>
      </c>
      <c r="I73" s="91">
        <v>17</v>
      </c>
      <c r="J73" s="91" t="s">
        <v>748</v>
      </c>
      <c r="K73" s="92">
        <v>2.4</v>
      </c>
      <c r="L73" s="273">
        <v>403</v>
      </c>
      <c r="M73" s="273">
        <f t="shared" si="2"/>
        <v>308</v>
      </c>
      <c r="N73" s="273">
        <v>211</v>
      </c>
      <c r="O73" s="273">
        <v>97</v>
      </c>
      <c r="P73" s="90" t="s">
        <v>741</v>
      </c>
    </row>
    <row r="74" spans="1:16" ht="12.75">
      <c r="A74" s="90">
        <v>20</v>
      </c>
      <c r="B74" s="81" t="s">
        <v>340</v>
      </c>
      <c r="C74" s="84" t="s">
        <v>728</v>
      </c>
      <c r="D74" s="84">
        <v>510319</v>
      </c>
      <c r="E74" s="272">
        <v>42383</v>
      </c>
      <c r="F74" s="91">
        <v>3</v>
      </c>
      <c r="G74" s="91" t="s">
        <v>749</v>
      </c>
      <c r="H74" s="83" t="s">
        <v>739</v>
      </c>
      <c r="I74" s="91">
        <v>7</v>
      </c>
      <c r="J74" s="91">
        <v>10</v>
      </c>
      <c r="K74" s="92">
        <v>0.3</v>
      </c>
      <c r="L74" s="273">
        <v>26</v>
      </c>
      <c r="M74" s="273">
        <f t="shared" si="2"/>
        <v>20</v>
      </c>
      <c r="N74" s="273">
        <v>13</v>
      </c>
      <c r="O74" s="273">
        <v>7</v>
      </c>
      <c r="P74" s="90" t="s">
        <v>746</v>
      </c>
    </row>
    <row r="75" spans="1:16" ht="12.75">
      <c r="A75" s="90">
        <v>21</v>
      </c>
      <c r="B75" s="81" t="s">
        <v>340</v>
      </c>
      <c r="C75" s="84" t="s">
        <v>367</v>
      </c>
      <c r="D75" s="84">
        <v>510320</v>
      </c>
      <c r="E75" s="272">
        <v>42394</v>
      </c>
      <c r="F75" s="91">
        <v>1</v>
      </c>
      <c r="G75" s="91" t="s">
        <v>365</v>
      </c>
      <c r="H75" s="83" t="s">
        <v>739</v>
      </c>
      <c r="I75" s="91">
        <v>5</v>
      </c>
      <c r="J75" s="91" t="s">
        <v>750</v>
      </c>
      <c r="K75" s="92">
        <v>2.7</v>
      </c>
      <c r="L75" s="273">
        <v>870</v>
      </c>
      <c r="M75" s="273">
        <f t="shared" si="2"/>
        <v>731</v>
      </c>
      <c r="N75" s="273">
        <v>256</v>
      </c>
      <c r="O75" s="273">
        <v>475</v>
      </c>
      <c r="P75" s="90" t="s">
        <v>354</v>
      </c>
    </row>
    <row r="76" spans="1:16" ht="12.75">
      <c r="A76" s="90">
        <v>22</v>
      </c>
      <c r="B76" s="81" t="s">
        <v>340</v>
      </c>
      <c r="C76" s="84" t="s">
        <v>367</v>
      </c>
      <c r="D76" s="84">
        <v>510320</v>
      </c>
      <c r="E76" s="272">
        <v>42394</v>
      </c>
      <c r="F76" s="91">
        <v>1</v>
      </c>
      <c r="G76" s="91" t="s">
        <v>365</v>
      </c>
      <c r="H76" s="83" t="s">
        <v>739</v>
      </c>
      <c r="I76" s="91">
        <v>5</v>
      </c>
      <c r="J76" s="91" t="s">
        <v>751</v>
      </c>
      <c r="K76" s="92">
        <v>1.8</v>
      </c>
      <c r="L76" s="273">
        <v>1245</v>
      </c>
      <c r="M76" s="273">
        <f t="shared" si="2"/>
        <v>1037</v>
      </c>
      <c r="N76" s="273">
        <v>502</v>
      </c>
      <c r="O76" s="273">
        <v>535</v>
      </c>
      <c r="P76" s="90" t="s">
        <v>354</v>
      </c>
    </row>
    <row r="77" spans="1:16" ht="12.75">
      <c r="A77" s="90">
        <v>23</v>
      </c>
      <c r="B77" s="81" t="s">
        <v>340</v>
      </c>
      <c r="C77" s="84" t="s">
        <v>367</v>
      </c>
      <c r="D77" s="84">
        <v>510320</v>
      </c>
      <c r="E77" s="272">
        <v>42394</v>
      </c>
      <c r="F77" s="91">
        <v>1</v>
      </c>
      <c r="G77" s="91" t="s">
        <v>365</v>
      </c>
      <c r="H77" s="83" t="s">
        <v>739</v>
      </c>
      <c r="I77" s="91">
        <v>5</v>
      </c>
      <c r="J77" s="91" t="s">
        <v>752</v>
      </c>
      <c r="K77" s="92">
        <v>0.6</v>
      </c>
      <c r="L77" s="273">
        <v>306</v>
      </c>
      <c r="M77" s="273">
        <f t="shared" si="2"/>
        <v>243</v>
      </c>
      <c r="N77" s="273">
        <v>125</v>
      </c>
      <c r="O77" s="273">
        <v>118</v>
      </c>
      <c r="P77" s="90" t="s">
        <v>354</v>
      </c>
    </row>
    <row r="78" spans="1:16" ht="12.75">
      <c r="A78" s="90">
        <v>24</v>
      </c>
      <c r="B78" s="81" t="s">
        <v>340</v>
      </c>
      <c r="C78" s="84" t="s">
        <v>367</v>
      </c>
      <c r="D78" s="84">
        <v>510320</v>
      </c>
      <c r="E78" s="272">
        <v>42394</v>
      </c>
      <c r="F78" s="91">
        <v>1</v>
      </c>
      <c r="G78" s="91" t="s">
        <v>365</v>
      </c>
      <c r="H78" s="83" t="s">
        <v>739</v>
      </c>
      <c r="I78" s="91">
        <v>5</v>
      </c>
      <c r="J78" s="91" t="s">
        <v>753</v>
      </c>
      <c r="K78" s="92">
        <v>2.1</v>
      </c>
      <c r="L78" s="273">
        <v>1031</v>
      </c>
      <c r="M78" s="273">
        <f t="shared" si="2"/>
        <v>907</v>
      </c>
      <c r="N78" s="273">
        <v>531</v>
      </c>
      <c r="O78" s="273">
        <v>376</v>
      </c>
      <c r="P78" s="90" t="s">
        <v>354</v>
      </c>
    </row>
    <row r="79" spans="1:16" ht="12.75">
      <c r="A79" s="90">
        <v>25</v>
      </c>
      <c r="B79" s="81" t="s">
        <v>340</v>
      </c>
      <c r="C79" s="84" t="s">
        <v>367</v>
      </c>
      <c r="D79" s="84">
        <v>510320</v>
      </c>
      <c r="E79" s="272">
        <v>42394</v>
      </c>
      <c r="F79" s="91">
        <v>1</v>
      </c>
      <c r="G79" s="91" t="s">
        <v>365</v>
      </c>
      <c r="H79" s="83" t="s">
        <v>739</v>
      </c>
      <c r="I79" s="91">
        <v>5</v>
      </c>
      <c r="J79" s="91">
        <v>7</v>
      </c>
      <c r="K79" s="92">
        <v>1.2</v>
      </c>
      <c r="L79" s="273">
        <v>513</v>
      </c>
      <c r="M79" s="273">
        <f t="shared" si="2"/>
        <v>426</v>
      </c>
      <c r="N79" s="274">
        <v>229</v>
      </c>
      <c r="O79" s="274">
        <v>197</v>
      </c>
      <c r="P79" s="90" t="s">
        <v>354</v>
      </c>
    </row>
    <row r="80" spans="1:16" ht="12.75">
      <c r="A80" s="90">
        <v>26</v>
      </c>
      <c r="B80" s="81" t="s">
        <v>340</v>
      </c>
      <c r="C80" s="84" t="s">
        <v>367</v>
      </c>
      <c r="D80" s="84">
        <v>510320</v>
      </c>
      <c r="E80" s="272">
        <v>42394</v>
      </c>
      <c r="F80" s="280">
        <v>1</v>
      </c>
      <c r="G80" s="91" t="s">
        <v>365</v>
      </c>
      <c r="H80" s="83" t="s">
        <v>739</v>
      </c>
      <c r="I80" s="280">
        <v>5</v>
      </c>
      <c r="J80" s="280">
        <v>7.6</v>
      </c>
      <c r="K80" s="281">
        <v>4.6</v>
      </c>
      <c r="L80" s="282">
        <v>1892</v>
      </c>
      <c r="M80" s="273">
        <f t="shared" si="2"/>
        <v>1697</v>
      </c>
      <c r="N80" s="282">
        <v>1045</v>
      </c>
      <c r="O80" s="282">
        <v>652</v>
      </c>
      <c r="P80" s="90" t="s">
        <v>354</v>
      </c>
    </row>
  </sheetData>
  <mergeCells count="32">
    <mergeCell ref="A51:P51"/>
    <mergeCell ref="P3:P4"/>
    <mergeCell ref="A6:P6"/>
    <mergeCell ref="A32:P32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2:A53"/>
    <mergeCell ref="B52:B53"/>
    <mergeCell ref="C52:C53"/>
    <mergeCell ref="D52:D53"/>
    <mergeCell ref="E52:E53"/>
    <mergeCell ref="F52:F53"/>
    <mergeCell ref="G52:G53"/>
    <mergeCell ref="H52:H53"/>
    <mergeCell ref="N52:O52"/>
    <mergeCell ref="P52:P53"/>
    <mergeCell ref="I52:I53"/>
    <mergeCell ref="J52:J53"/>
    <mergeCell ref="K52:K53"/>
    <mergeCell ref="L52:M5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P41"/>
  <sheetViews>
    <sheetView workbookViewId="0" topLeftCell="A1">
      <selection activeCell="I33" sqref="I33"/>
    </sheetView>
  </sheetViews>
  <sheetFormatPr defaultColWidth="9.140625" defaultRowHeight="12.75"/>
  <cols>
    <col min="1" max="1" width="7.57421875" style="0" customWidth="1"/>
    <col min="2" max="2" width="17.28125" style="0" customWidth="1"/>
    <col min="3" max="3" width="14.421875" style="0" customWidth="1"/>
    <col min="4" max="4" width="12.7109375" style="0" customWidth="1"/>
    <col min="7" max="7" width="10.7109375" style="0" customWidth="1"/>
    <col min="8" max="8" width="13.7109375" style="0" customWidth="1"/>
    <col min="9" max="9" width="6.8515625" style="0" customWidth="1"/>
    <col min="10" max="10" width="7.28125" style="0" customWidth="1"/>
    <col min="11" max="11" width="7.140625" style="0" customWidth="1"/>
    <col min="12" max="12" width="10.00390625" style="0" customWidth="1"/>
    <col min="16" max="16" width="18.7109375" style="0" customWidth="1"/>
  </cols>
  <sheetData>
    <row r="1" spans="1:16" ht="12.75">
      <c r="A1" s="522" t="s">
        <v>656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39.75" customHeight="1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2.75">
      <c r="A3" s="527" t="s">
        <v>0</v>
      </c>
      <c r="B3" s="527" t="s">
        <v>640</v>
      </c>
      <c r="C3" s="527" t="s">
        <v>2</v>
      </c>
      <c r="D3" s="361" t="s">
        <v>36</v>
      </c>
      <c r="E3" s="361" t="s">
        <v>13</v>
      </c>
      <c r="F3" s="361" t="s">
        <v>37</v>
      </c>
      <c r="G3" s="361" t="s">
        <v>38</v>
      </c>
      <c r="H3" s="361" t="s">
        <v>9</v>
      </c>
      <c r="I3" s="361" t="s">
        <v>237</v>
      </c>
      <c r="J3" s="361" t="s">
        <v>4</v>
      </c>
      <c r="K3" s="361" t="s">
        <v>5</v>
      </c>
      <c r="L3" s="520" t="s">
        <v>6</v>
      </c>
      <c r="M3" s="521"/>
      <c r="N3" s="520" t="s">
        <v>17</v>
      </c>
      <c r="O3" s="521"/>
      <c r="P3" s="361" t="s">
        <v>62</v>
      </c>
    </row>
    <row r="4" spans="1:16" ht="25.5" customHeight="1">
      <c r="A4" s="464"/>
      <c r="B4" s="464"/>
      <c r="C4" s="464"/>
      <c r="D4" s="461"/>
      <c r="E4" s="461"/>
      <c r="F4" s="461"/>
      <c r="G4" s="461"/>
      <c r="H4" s="461"/>
      <c r="I4" s="461"/>
      <c r="J4" s="461"/>
      <c r="K4" s="461"/>
      <c r="L4" s="245" t="s">
        <v>7</v>
      </c>
      <c r="M4" s="245" t="s">
        <v>8</v>
      </c>
      <c r="N4" s="245" t="s">
        <v>40</v>
      </c>
      <c r="O4" s="245" t="s">
        <v>19</v>
      </c>
      <c r="P4" s="461"/>
    </row>
    <row r="5" spans="1:16" ht="24.75" customHeight="1">
      <c r="A5" s="524" t="s">
        <v>10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6"/>
    </row>
    <row r="6" spans="1:16" ht="12.75">
      <c r="A6" s="156">
        <v>1</v>
      </c>
      <c r="B6" s="156" t="s">
        <v>122</v>
      </c>
      <c r="C6" s="156" t="s">
        <v>123</v>
      </c>
      <c r="D6" s="156">
        <v>448247</v>
      </c>
      <c r="E6" s="156" t="s">
        <v>124</v>
      </c>
      <c r="F6" s="156" t="s">
        <v>125</v>
      </c>
      <c r="G6" s="156" t="s">
        <v>126</v>
      </c>
      <c r="H6" s="156" t="s">
        <v>127</v>
      </c>
      <c r="I6" s="156">
        <v>12</v>
      </c>
      <c r="J6" s="156">
        <v>1.3</v>
      </c>
      <c r="K6" s="156">
        <v>1.1</v>
      </c>
      <c r="L6" s="156">
        <v>820</v>
      </c>
      <c r="M6" s="156">
        <v>651</v>
      </c>
      <c r="N6" s="156">
        <v>428</v>
      </c>
      <c r="O6" s="156">
        <v>223</v>
      </c>
      <c r="P6" s="156" t="s">
        <v>641</v>
      </c>
    </row>
    <row r="7" spans="1:16" ht="12.75">
      <c r="A7" s="156">
        <v>2</v>
      </c>
      <c r="B7" s="156" t="s">
        <v>122</v>
      </c>
      <c r="C7" s="156" t="s">
        <v>123</v>
      </c>
      <c r="D7" s="156">
        <v>448247</v>
      </c>
      <c r="E7" s="156" t="s">
        <v>124</v>
      </c>
      <c r="F7" s="156" t="s">
        <v>125</v>
      </c>
      <c r="G7" s="156" t="s">
        <v>126</v>
      </c>
      <c r="H7" s="156" t="s">
        <v>127</v>
      </c>
      <c r="I7" s="156">
        <v>12</v>
      </c>
      <c r="J7" s="156">
        <v>8.5</v>
      </c>
      <c r="K7" s="156">
        <v>3</v>
      </c>
      <c r="L7" s="156">
        <v>1766</v>
      </c>
      <c r="M7" s="156">
        <v>1401</v>
      </c>
      <c r="N7" s="156">
        <v>787</v>
      </c>
      <c r="O7" s="156">
        <v>614</v>
      </c>
      <c r="P7" s="156" t="s">
        <v>641</v>
      </c>
    </row>
    <row r="8" spans="1:16" ht="12.75">
      <c r="A8" s="156">
        <v>3</v>
      </c>
      <c r="B8" s="156" t="s">
        <v>122</v>
      </c>
      <c r="C8" s="156" t="s">
        <v>123</v>
      </c>
      <c r="D8" s="156">
        <v>448247</v>
      </c>
      <c r="E8" s="156" t="s">
        <v>124</v>
      </c>
      <c r="F8" s="156" t="s">
        <v>125</v>
      </c>
      <c r="G8" s="156" t="s">
        <v>126</v>
      </c>
      <c r="H8" s="156" t="s">
        <v>127</v>
      </c>
      <c r="I8" s="156">
        <v>12</v>
      </c>
      <c r="J8" s="156">
        <v>22.7</v>
      </c>
      <c r="K8" s="156">
        <v>2.4</v>
      </c>
      <c r="L8" s="156">
        <v>1620</v>
      </c>
      <c r="M8" s="156">
        <v>1330</v>
      </c>
      <c r="N8" s="156">
        <v>675</v>
      </c>
      <c r="O8" s="156">
        <v>608</v>
      </c>
      <c r="P8" s="156" t="s">
        <v>641</v>
      </c>
    </row>
    <row r="9" spans="1:16" ht="12.75">
      <c r="A9" s="156">
        <v>4</v>
      </c>
      <c r="B9" s="156" t="s">
        <v>122</v>
      </c>
      <c r="C9" s="156" t="s">
        <v>128</v>
      </c>
      <c r="D9" s="156">
        <v>448248</v>
      </c>
      <c r="E9" s="156" t="s">
        <v>124</v>
      </c>
      <c r="F9" s="156" t="s">
        <v>125</v>
      </c>
      <c r="G9" s="156" t="s">
        <v>126</v>
      </c>
      <c r="H9" s="156" t="s">
        <v>127</v>
      </c>
      <c r="I9" s="156">
        <v>14</v>
      </c>
      <c r="J9" s="156">
        <v>1.6</v>
      </c>
      <c r="K9" s="156">
        <v>1.6</v>
      </c>
      <c r="L9" s="156">
        <v>930</v>
      </c>
      <c r="M9" s="156">
        <v>549</v>
      </c>
      <c r="N9" s="156">
        <v>380</v>
      </c>
      <c r="O9" s="156">
        <v>169</v>
      </c>
      <c r="P9" s="156" t="s">
        <v>642</v>
      </c>
    </row>
    <row r="10" spans="1:16" ht="12.75">
      <c r="A10" s="156">
        <v>5</v>
      </c>
      <c r="B10" s="156" t="s">
        <v>122</v>
      </c>
      <c r="C10" s="156" t="s">
        <v>128</v>
      </c>
      <c r="D10" s="156">
        <v>448248</v>
      </c>
      <c r="E10" s="156" t="s">
        <v>124</v>
      </c>
      <c r="F10" s="156" t="s">
        <v>125</v>
      </c>
      <c r="G10" s="156" t="s">
        <v>126</v>
      </c>
      <c r="H10" s="156" t="s">
        <v>127</v>
      </c>
      <c r="I10" s="156">
        <v>14</v>
      </c>
      <c r="J10" s="156">
        <v>1.7</v>
      </c>
      <c r="K10" s="156">
        <v>3.4</v>
      </c>
      <c r="L10" s="156">
        <v>1679</v>
      </c>
      <c r="M10" s="156">
        <v>1156</v>
      </c>
      <c r="N10" s="156">
        <v>642</v>
      </c>
      <c r="O10" s="156">
        <v>514</v>
      </c>
      <c r="P10" s="156" t="s">
        <v>642</v>
      </c>
    </row>
    <row r="11" spans="1:16" ht="12.75">
      <c r="A11" s="156">
        <v>6</v>
      </c>
      <c r="B11" s="156" t="s">
        <v>122</v>
      </c>
      <c r="C11" s="156" t="s">
        <v>129</v>
      </c>
      <c r="D11" s="156">
        <v>448249</v>
      </c>
      <c r="E11" s="156" t="s">
        <v>124</v>
      </c>
      <c r="F11" s="156" t="s">
        <v>125</v>
      </c>
      <c r="G11" s="156" t="s">
        <v>126</v>
      </c>
      <c r="H11" s="156" t="s">
        <v>127</v>
      </c>
      <c r="I11" s="156">
        <v>3</v>
      </c>
      <c r="J11" s="156">
        <v>21.1</v>
      </c>
      <c r="K11" s="156">
        <v>1</v>
      </c>
      <c r="L11" s="156">
        <v>350</v>
      </c>
      <c r="M11" s="156">
        <v>261</v>
      </c>
      <c r="N11" s="156">
        <v>150</v>
      </c>
      <c r="O11" s="156">
        <v>111</v>
      </c>
      <c r="P11" s="156" t="s">
        <v>643</v>
      </c>
    </row>
    <row r="12" spans="1:16" ht="12.75">
      <c r="A12" s="156">
        <v>7</v>
      </c>
      <c r="B12" s="156" t="s">
        <v>122</v>
      </c>
      <c r="C12" s="156" t="s">
        <v>129</v>
      </c>
      <c r="D12" s="156">
        <v>448249</v>
      </c>
      <c r="E12" s="156" t="s">
        <v>124</v>
      </c>
      <c r="F12" s="156" t="s">
        <v>125</v>
      </c>
      <c r="G12" s="156" t="s">
        <v>126</v>
      </c>
      <c r="H12" s="156" t="s">
        <v>127</v>
      </c>
      <c r="I12" s="156">
        <v>3</v>
      </c>
      <c r="J12" s="156">
        <v>21.2</v>
      </c>
      <c r="K12" s="156">
        <v>2.4</v>
      </c>
      <c r="L12" s="156">
        <v>697</v>
      </c>
      <c r="M12" s="156">
        <v>503</v>
      </c>
      <c r="N12" s="156">
        <v>303</v>
      </c>
      <c r="O12" s="156">
        <v>200</v>
      </c>
      <c r="P12" s="156" t="s">
        <v>643</v>
      </c>
    </row>
    <row r="13" spans="1:16" ht="12.75">
      <c r="A13" s="156">
        <v>8</v>
      </c>
      <c r="B13" s="156" t="s">
        <v>122</v>
      </c>
      <c r="C13" s="156" t="s">
        <v>129</v>
      </c>
      <c r="D13" s="156">
        <v>448249</v>
      </c>
      <c r="E13" s="156" t="s">
        <v>124</v>
      </c>
      <c r="F13" s="156" t="s">
        <v>125</v>
      </c>
      <c r="G13" s="156" t="s">
        <v>126</v>
      </c>
      <c r="H13" s="156" t="s">
        <v>127</v>
      </c>
      <c r="I13" s="156">
        <v>3</v>
      </c>
      <c r="J13" s="156">
        <v>33.2</v>
      </c>
      <c r="K13" s="156">
        <v>1.9</v>
      </c>
      <c r="L13" s="156">
        <v>775</v>
      </c>
      <c r="M13" s="156">
        <v>592</v>
      </c>
      <c r="N13" s="156">
        <v>273</v>
      </c>
      <c r="O13" s="156">
        <v>319</v>
      </c>
      <c r="P13" s="156" t="s">
        <v>643</v>
      </c>
    </row>
    <row r="14" spans="1:16" ht="12.75">
      <c r="A14" s="156">
        <v>9</v>
      </c>
      <c r="B14" s="156" t="s">
        <v>122</v>
      </c>
      <c r="C14" s="156" t="s">
        <v>129</v>
      </c>
      <c r="D14" s="156">
        <v>448249</v>
      </c>
      <c r="E14" s="156" t="s">
        <v>124</v>
      </c>
      <c r="F14" s="156" t="s">
        <v>125</v>
      </c>
      <c r="G14" s="156" t="s">
        <v>126</v>
      </c>
      <c r="H14" s="156" t="s">
        <v>127</v>
      </c>
      <c r="I14" s="156">
        <v>2</v>
      </c>
      <c r="J14" s="156">
        <v>18.1</v>
      </c>
      <c r="K14" s="156">
        <v>2.1</v>
      </c>
      <c r="L14" s="156">
        <v>1102</v>
      </c>
      <c r="M14" s="156">
        <v>672</v>
      </c>
      <c r="N14" s="156">
        <v>367</v>
      </c>
      <c r="O14" s="156">
        <v>305</v>
      </c>
      <c r="P14" s="156" t="s">
        <v>643</v>
      </c>
    </row>
    <row r="15" spans="1:16" ht="12.75">
      <c r="A15" s="156">
        <v>10</v>
      </c>
      <c r="B15" s="156" t="s">
        <v>122</v>
      </c>
      <c r="C15" s="156" t="s">
        <v>129</v>
      </c>
      <c r="D15" s="156">
        <v>448249</v>
      </c>
      <c r="E15" s="156" t="s">
        <v>124</v>
      </c>
      <c r="F15" s="156" t="s">
        <v>125</v>
      </c>
      <c r="G15" s="156" t="s">
        <v>126</v>
      </c>
      <c r="H15" s="156" t="s">
        <v>127</v>
      </c>
      <c r="I15" s="156">
        <v>3</v>
      </c>
      <c r="J15" s="156">
        <v>57</v>
      </c>
      <c r="K15" s="156">
        <v>1.3</v>
      </c>
      <c r="L15" s="156">
        <v>429</v>
      </c>
      <c r="M15" s="156">
        <v>305</v>
      </c>
      <c r="N15" s="156">
        <v>149</v>
      </c>
      <c r="O15" s="156">
        <v>156</v>
      </c>
      <c r="P15" s="156" t="s">
        <v>643</v>
      </c>
    </row>
    <row r="16" spans="1:16" ht="12.75">
      <c r="A16" s="156">
        <v>11</v>
      </c>
      <c r="B16" s="156" t="s">
        <v>122</v>
      </c>
      <c r="C16" s="156" t="s">
        <v>130</v>
      </c>
      <c r="D16" s="156">
        <v>448250</v>
      </c>
      <c r="E16" s="156" t="s">
        <v>124</v>
      </c>
      <c r="F16" s="156" t="s">
        <v>125</v>
      </c>
      <c r="G16" s="156" t="s">
        <v>126</v>
      </c>
      <c r="H16" s="156" t="s">
        <v>127</v>
      </c>
      <c r="I16" s="156">
        <v>33</v>
      </c>
      <c r="J16" s="156">
        <v>36.1</v>
      </c>
      <c r="K16" s="156">
        <v>1.2</v>
      </c>
      <c r="L16" s="156">
        <v>539</v>
      </c>
      <c r="M16" s="156">
        <v>440</v>
      </c>
      <c r="N16" s="156">
        <v>208</v>
      </c>
      <c r="O16" s="156">
        <v>232</v>
      </c>
      <c r="P16" s="156" t="s">
        <v>644</v>
      </c>
    </row>
    <row r="17" spans="1:16" ht="12.75">
      <c r="A17" s="156">
        <v>12</v>
      </c>
      <c r="B17" s="156" t="s">
        <v>122</v>
      </c>
      <c r="C17" s="156" t="s">
        <v>131</v>
      </c>
      <c r="D17" s="156">
        <v>446701</v>
      </c>
      <c r="E17" s="156" t="s">
        <v>124</v>
      </c>
      <c r="F17" s="156" t="s">
        <v>125</v>
      </c>
      <c r="G17" s="156" t="s">
        <v>126</v>
      </c>
      <c r="H17" s="156" t="s">
        <v>127</v>
      </c>
      <c r="I17" s="156">
        <v>30</v>
      </c>
      <c r="J17" s="156">
        <v>41.2</v>
      </c>
      <c r="K17" s="156">
        <v>3.5</v>
      </c>
      <c r="L17" s="156">
        <v>1778</v>
      </c>
      <c r="M17" s="156">
        <v>1350</v>
      </c>
      <c r="N17" s="156">
        <v>903</v>
      </c>
      <c r="O17" s="156">
        <v>447</v>
      </c>
      <c r="P17" s="156" t="s">
        <v>645</v>
      </c>
    </row>
    <row r="18" spans="1:16" ht="12.75">
      <c r="A18" s="156">
        <v>13</v>
      </c>
      <c r="B18" s="156" t="s">
        <v>122</v>
      </c>
      <c r="C18" s="156" t="s">
        <v>131</v>
      </c>
      <c r="D18" s="156">
        <v>446701</v>
      </c>
      <c r="E18" s="156" t="s">
        <v>124</v>
      </c>
      <c r="F18" s="156" t="s">
        <v>125</v>
      </c>
      <c r="G18" s="156" t="s">
        <v>126</v>
      </c>
      <c r="H18" s="156" t="s">
        <v>127</v>
      </c>
      <c r="I18" s="156">
        <v>28</v>
      </c>
      <c r="J18" s="156">
        <v>2.1</v>
      </c>
      <c r="K18" s="156">
        <v>3.1</v>
      </c>
      <c r="L18" s="156">
        <v>2368</v>
      </c>
      <c r="M18" s="156">
        <v>1756</v>
      </c>
      <c r="N18" s="156">
        <v>1109</v>
      </c>
      <c r="O18" s="156">
        <v>647</v>
      </c>
      <c r="P18" s="156" t="s">
        <v>645</v>
      </c>
    </row>
    <row r="19" spans="1:16" ht="12.75">
      <c r="A19" s="156">
        <v>14</v>
      </c>
      <c r="B19" s="156" t="s">
        <v>122</v>
      </c>
      <c r="C19" s="156" t="s">
        <v>131</v>
      </c>
      <c r="D19" s="156">
        <v>446701</v>
      </c>
      <c r="E19" s="156" t="s">
        <v>124</v>
      </c>
      <c r="F19" s="156" t="s">
        <v>125</v>
      </c>
      <c r="G19" s="156" t="s">
        <v>126</v>
      </c>
      <c r="H19" s="156" t="s">
        <v>127</v>
      </c>
      <c r="I19" s="156">
        <v>30</v>
      </c>
      <c r="J19" s="156">
        <v>41.4</v>
      </c>
      <c r="K19" s="156">
        <v>2.6</v>
      </c>
      <c r="L19" s="156">
        <v>950</v>
      </c>
      <c r="M19" s="156">
        <v>673</v>
      </c>
      <c r="N19" s="156">
        <v>425</v>
      </c>
      <c r="O19" s="156">
        <v>248</v>
      </c>
      <c r="P19" s="156" t="s">
        <v>645</v>
      </c>
    </row>
    <row r="20" spans="1:16" ht="12.75">
      <c r="A20" s="156">
        <v>15</v>
      </c>
      <c r="B20" s="156" t="s">
        <v>122</v>
      </c>
      <c r="C20" s="156" t="s">
        <v>130</v>
      </c>
      <c r="D20" s="156">
        <v>446702</v>
      </c>
      <c r="E20" s="156" t="s">
        <v>124</v>
      </c>
      <c r="F20" s="156" t="s">
        <v>125</v>
      </c>
      <c r="G20" s="156" t="s">
        <v>126</v>
      </c>
      <c r="H20" s="156" t="s">
        <v>127</v>
      </c>
      <c r="I20" s="156">
        <v>8</v>
      </c>
      <c r="J20" s="156">
        <v>14.11</v>
      </c>
      <c r="K20" s="156">
        <v>1.2</v>
      </c>
      <c r="L20" s="156">
        <v>989</v>
      </c>
      <c r="M20" s="156">
        <v>753</v>
      </c>
      <c r="N20" s="156">
        <v>481</v>
      </c>
      <c r="O20" s="156">
        <v>272</v>
      </c>
      <c r="P20" s="156" t="s">
        <v>646</v>
      </c>
    </row>
    <row r="21" spans="1:16" ht="12.75">
      <c r="A21" s="156" t="s">
        <v>132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>
        <v>31.8</v>
      </c>
      <c r="L21" s="156">
        <v>16792</v>
      </c>
      <c r="M21" s="156">
        <v>12392</v>
      </c>
      <c r="N21" s="156">
        <v>7280</v>
      </c>
      <c r="O21" s="156">
        <v>5065</v>
      </c>
      <c r="P21" s="156"/>
    </row>
    <row r="22" spans="1:16" ht="33" customHeight="1">
      <c r="A22" s="517" t="s">
        <v>11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9"/>
    </row>
    <row r="23" spans="1:16" ht="12.75">
      <c r="A23" s="156">
        <v>1</v>
      </c>
      <c r="B23" s="156" t="s">
        <v>122</v>
      </c>
      <c r="C23" s="156" t="s">
        <v>394</v>
      </c>
      <c r="D23" s="156">
        <v>446706</v>
      </c>
      <c r="E23" s="156" t="s">
        <v>647</v>
      </c>
      <c r="F23" s="156" t="s">
        <v>648</v>
      </c>
      <c r="G23" s="156" t="s">
        <v>126</v>
      </c>
      <c r="H23" s="156" t="s">
        <v>127</v>
      </c>
      <c r="I23" s="156">
        <v>16</v>
      </c>
      <c r="J23" s="156">
        <v>18.2</v>
      </c>
      <c r="K23" s="156">
        <v>2.6</v>
      </c>
      <c r="L23" s="156">
        <v>1362</v>
      </c>
      <c r="M23" s="156">
        <v>958</v>
      </c>
      <c r="N23" s="156">
        <v>539</v>
      </c>
      <c r="O23" s="156">
        <v>419</v>
      </c>
      <c r="P23" s="156" t="s">
        <v>649</v>
      </c>
    </row>
    <row r="24" spans="1:16" ht="12.75">
      <c r="A24" s="156">
        <v>2</v>
      </c>
      <c r="B24" s="156" t="s">
        <v>122</v>
      </c>
      <c r="C24" s="156" t="s">
        <v>394</v>
      </c>
      <c r="D24" s="156">
        <v>446706</v>
      </c>
      <c r="E24" s="156" t="s">
        <v>647</v>
      </c>
      <c r="F24" s="156" t="s">
        <v>648</v>
      </c>
      <c r="G24" s="156" t="s">
        <v>126</v>
      </c>
      <c r="H24" s="156" t="s">
        <v>127</v>
      </c>
      <c r="I24" s="156">
        <v>16</v>
      </c>
      <c r="J24" s="156">
        <v>18.3</v>
      </c>
      <c r="K24" s="156">
        <v>1.4</v>
      </c>
      <c r="L24" s="156">
        <v>1133</v>
      </c>
      <c r="M24" s="156">
        <v>777</v>
      </c>
      <c r="N24" s="156">
        <v>381</v>
      </c>
      <c r="O24" s="156">
        <v>396</v>
      </c>
      <c r="P24" s="156" t="s">
        <v>649</v>
      </c>
    </row>
    <row r="25" spans="1:16" ht="12.75">
      <c r="A25" s="156">
        <v>3</v>
      </c>
      <c r="B25" s="156" t="s">
        <v>122</v>
      </c>
      <c r="C25" s="156" t="s">
        <v>394</v>
      </c>
      <c r="D25" s="156">
        <v>446706</v>
      </c>
      <c r="E25" s="156" t="s">
        <v>647</v>
      </c>
      <c r="F25" s="156" t="s">
        <v>648</v>
      </c>
      <c r="G25" s="156" t="s">
        <v>126</v>
      </c>
      <c r="H25" s="156" t="s">
        <v>127</v>
      </c>
      <c r="I25" s="156">
        <v>16</v>
      </c>
      <c r="J25" s="156">
        <v>29.4</v>
      </c>
      <c r="K25" s="156">
        <v>3.1</v>
      </c>
      <c r="L25" s="156">
        <v>1429</v>
      </c>
      <c r="M25" s="156">
        <v>947</v>
      </c>
      <c r="N25" s="156">
        <v>385</v>
      </c>
      <c r="O25" s="156">
        <v>562</v>
      </c>
      <c r="P25" s="156" t="s">
        <v>649</v>
      </c>
    </row>
    <row r="26" spans="1:16" ht="12.75">
      <c r="A26" s="156">
        <v>4</v>
      </c>
      <c r="B26" s="156" t="s">
        <v>122</v>
      </c>
      <c r="C26" s="156" t="s">
        <v>394</v>
      </c>
      <c r="D26" s="156">
        <v>446706</v>
      </c>
      <c r="E26" s="156" t="s">
        <v>647</v>
      </c>
      <c r="F26" s="156" t="s">
        <v>125</v>
      </c>
      <c r="G26" s="156" t="s">
        <v>126</v>
      </c>
      <c r="H26" s="156" t="s">
        <v>127</v>
      </c>
      <c r="I26" s="156">
        <v>5</v>
      </c>
      <c r="J26" s="156">
        <v>7.1</v>
      </c>
      <c r="K26" s="156">
        <v>1.8</v>
      </c>
      <c r="L26" s="156">
        <v>838</v>
      </c>
      <c r="M26" s="156">
        <v>535</v>
      </c>
      <c r="N26" s="156">
        <v>384</v>
      </c>
      <c r="O26" s="156">
        <v>151</v>
      </c>
      <c r="P26" s="156" t="s">
        <v>397</v>
      </c>
    </row>
    <row r="27" spans="1:16" ht="12.75">
      <c r="A27" s="156">
        <v>5</v>
      </c>
      <c r="B27" s="156" t="s">
        <v>122</v>
      </c>
      <c r="C27" s="156" t="s">
        <v>394</v>
      </c>
      <c r="D27" s="156">
        <v>446706</v>
      </c>
      <c r="E27" s="156" t="s">
        <v>647</v>
      </c>
      <c r="F27" s="156" t="s">
        <v>125</v>
      </c>
      <c r="G27" s="156" t="s">
        <v>126</v>
      </c>
      <c r="H27" s="156" t="s">
        <v>127</v>
      </c>
      <c r="I27" s="156">
        <v>5</v>
      </c>
      <c r="J27" s="156">
        <v>5.1</v>
      </c>
      <c r="K27" s="156">
        <v>1.3</v>
      </c>
      <c r="L27" s="156">
        <v>478</v>
      </c>
      <c r="M27" s="156">
        <v>286</v>
      </c>
      <c r="N27" s="156">
        <v>207</v>
      </c>
      <c r="O27" s="156">
        <v>79</v>
      </c>
      <c r="P27" s="156" t="s">
        <v>397</v>
      </c>
    </row>
    <row r="28" spans="1:16" ht="12.75">
      <c r="A28" s="156">
        <v>6</v>
      </c>
      <c r="B28" s="156" t="s">
        <v>122</v>
      </c>
      <c r="C28" s="156" t="s">
        <v>130</v>
      </c>
      <c r="D28" s="156">
        <v>446707</v>
      </c>
      <c r="E28" s="156" t="s">
        <v>647</v>
      </c>
      <c r="F28" s="156" t="s">
        <v>125</v>
      </c>
      <c r="G28" s="156" t="s">
        <v>126</v>
      </c>
      <c r="H28" s="156" t="s">
        <v>127</v>
      </c>
      <c r="I28" s="156">
        <v>22</v>
      </c>
      <c r="J28" s="156">
        <v>33.7</v>
      </c>
      <c r="K28" s="156">
        <v>1.9</v>
      </c>
      <c r="L28" s="156">
        <v>987</v>
      </c>
      <c r="M28" s="156">
        <v>699</v>
      </c>
      <c r="N28" s="156">
        <v>279</v>
      </c>
      <c r="O28" s="156">
        <v>420</v>
      </c>
      <c r="P28" s="156" t="s">
        <v>650</v>
      </c>
    </row>
    <row r="29" spans="1:16" ht="12.75">
      <c r="A29" s="156">
        <v>7</v>
      </c>
      <c r="B29" s="156" t="s">
        <v>122</v>
      </c>
      <c r="C29" s="156" t="s">
        <v>130</v>
      </c>
      <c r="D29" s="156">
        <v>446707</v>
      </c>
      <c r="E29" s="156" t="s">
        <v>647</v>
      </c>
      <c r="F29" s="156" t="s">
        <v>125</v>
      </c>
      <c r="G29" s="156" t="s">
        <v>126</v>
      </c>
      <c r="H29" s="156" t="s">
        <v>127</v>
      </c>
      <c r="I29" s="156">
        <v>10</v>
      </c>
      <c r="J29" s="156">
        <v>6.1</v>
      </c>
      <c r="K29" s="156">
        <v>1.2</v>
      </c>
      <c r="L29" s="156">
        <v>694</v>
      </c>
      <c r="M29" s="156">
        <v>498</v>
      </c>
      <c r="N29" s="156">
        <v>235</v>
      </c>
      <c r="O29" s="156">
        <v>263</v>
      </c>
      <c r="P29" s="156" t="s">
        <v>646</v>
      </c>
    </row>
    <row r="30" spans="1:16" ht="12.75">
      <c r="A30" s="156">
        <v>8</v>
      </c>
      <c r="B30" s="156" t="s">
        <v>122</v>
      </c>
      <c r="C30" s="156" t="s">
        <v>130</v>
      </c>
      <c r="D30" s="156">
        <v>446707</v>
      </c>
      <c r="E30" s="156" t="s">
        <v>647</v>
      </c>
      <c r="F30" s="156" t="s">
        <v>125</v>
      </c>
      <c r="G30" s="156" t="s">
        <v>126</v>
      </c>
      <c r="H30" s="156" t="s">
        <v>127</v>
      </c>
      <c r="I30" s="156">
        <v>10</v>
      </c>
      <c r="J30" s="156">
        <v>6.2</v>
      </c>
      <c r="K30" s="156">
        <v>1.3</v>
      </c>
      <c r="L30" s="156">
        <v>726</v>
      </c>
      <c r="M30" s="156">
        <v>517</v>
      </c>
      <c r="N30" s="156">
        <v>254</v>
      </c>
      <c r="O30" s="156">
        <v>263</v>
      </c>
      <c r="P30" s="156" t="s">
        <v>646</v>
      </c>
    </row>
    <row r="31" spans="1:16" ht="12.75">
      <c r="A31" s="156">
        <v>9</v>
      </c>
      <c r="B31" s="156" t="s">
        <v>122</v>
      </c>
      <c r="C31" s="156" t="s">
        <v>128</v>
      </c>
      <c r="D31" s="156">
        <v>446708</v>
      </c>
      <c r="E31" s="156" t="s">
        <v>647</v>
      </c>
      <c r="F31" s="156" t="s">
        <v>125</v>
      </c>
      <c r="G31" s="156" t="s">
        <v>126</v>
      </c>
      <c r="H31" s="156" t="s">
        <v>127</v>
      </c>
      <c r="I31" s="156">
        <v>17</v>
      </c>
      <c r="J31" s="156">
        <v>5.6</v>
      </c>
      <c r="K31" s="156">
        <v>0.7</v>
      </c>
      <c r="L31" s="156">
        <v>255</v>
      </c>
      <c r="M31" s="156">
        <v>170</v>
      </c>
      <c r="N31" s="156">
        <v>111</v>
      </c>
      <c r="O31" s="156">
        <v>59</v>
      </c>
      <c r="P31" s="156" t="s">
        <v>642</v>
      </c>
    </row>
    <row r="32" spans="1:16" ht="12.75">
      <c r="A32" s="156">
        <v>10</v>
      </c>
      <c r="B32" s="156" t="s">
        <v>122</v>
      </c>
      <c r="C32" s="156" t="s">
        <v>123</v>
      </c>
      <c r="D32" s="156">
        <v>446709</v>
      </c>
      <c r="E32" s="156" t="s">
        <v>651</v>
      </c>
      <c r="F32" s="156" t="s">
        <v>125</v>
      </c>
      <c r="G32" s="156" t="s">
        <v>126</v>
      </c>
      <c r="H32" s="156" t="s">
        <v>127</v>
      </c>
      <c r="I32" s="156">
        <v>17</v>
      </c>
      <c r="J32" s="156">
        <v>7.1</v>
      </c>
      <c r="K32" s="156">
        <v>2.3</v>
      </c>
      <c r="L32" s="156">
        <v>1032</v>
      </c>
      <c r="M32" s="156">
        <v>677</v>
      </c>
      <c r="N32" s="156">
        <v>384</v>
      </c>
      <c r="O32" s="156">
        <v>293</v>
      </c>
      <c r="P32" s="156" t="s">
        <v>641</v>
      </c>
    </row>
    <row r="33" spans="1:16" ht="12.75">
      <c r="A33" s="156">
        <v>11</v>
      </c>
      <c r="B33" s="156" t="s">
        <v>122</v>
      </c>
      <c r="C33" s="156" t="s">
        <v>123</v>
      </c>
      <c r="D33" s="156">
        <v>446710</v>
      </c>
      <c r="E33" s="156" t="s">
        <v>652</v>
      </c>
      <c r="F33" s="156" t="s">
        <v>125</v>
      </c>
      <c r="G33" s="156" t="s">
        <v>653</v>
      </c>
      <c r="H33" s="156" t="s">
        <v>127</v>
      </c>
      <c r="I33" s="156">
        <v>10</v>
      </c>
      <c r="J33" s="156">
        <v>13</v>
      </c>
      <c r="K33" s="156">
        <v>0.9</v>
      </c>
      <c r="L33" s="156">
        <v>36</v>
      </c>
      <c r="M33" s="156">
        <v>31</v>
      </c>
      <c r="N33" s="156"/>
      <c r="O33" s="156">
        <v>31</v>
      </c>
      <c r="P33" s="156" t="s">
        <v>641</v>
      </c>
    </row>
    <row r="34" spans="1:16" ht="12.75">
      <c r="A34" s="156">
        <v>12</v>
      </c>
      <c r="B34" s="156" t="s">
        <v>122</v>
      </c>
      <c r="C34" s="156" t="s">
        <v>128</v>
      </c>
      <c r="D34" s="156">
        <v>446711</v>
      </c>
      <c r="E34" s="156" t="s">
        <v>652</v>
      </c>
      <c r="F34" s="156" t="s">
        <v>125</v>
      </c>
      <c r="G34" s="156" t="s">
        <v>126</v>
      </c>
      <c r="H34" s="156" t="s">
        <v>127</v>
      </c>
      <c r="I34" s="156">
        <v>10</v>
      </c>
      <c r="J34" s="156">
        <v>9.36</v>
      </c>
      <c r="K34" s="156">
        <v>1.2</v>
      </c>
      <c r="L34" s="156">
        <v>1013</v>
      </c>
      <c r="M34" s="156">
        <v>762</v>
      </c>
      <c r="N34" s="156">
        <v>465</v>
      </c>
      <c r="O34" s="156">
        <v>297</v>
      </c>
      <c r="P34" s="156" t="s">
        <v>642</v>
      </c>
    </row>
    <row r="35" spans="1:16" ht="12.75">
      <c r="A35" s="156">
        <v>13</v>
      </c>
      <c r="B35" s="156" t="s">
        <v>122</v>
      </c>
      <c r="C35" s="156" t="s">
        <v>128</v>
      </c>
      <c r="D35" s="156">
        <v>446711</v>
      </c>
      <c r="E35" s="156" t="s">
        <v>652</v>
      </c>
      <c r="F35" s="156" t="s">
        <v>125</v>
      </c>
      <c r="G35" s="156" t="s">
        <v>126</v>
      </c>
      <c r="H35" s="156" t="s">
        <v>127</v>
      </c>
      <c r="I35" s="156">
        <v>10</v>
      </c>
      <c r="J35" s="156">
        <v>9.37</v>
      </c>
      <c r="K35" s="156">
        <v>0.2</v>
      </c>
      <c r="L35" s="156">
        <v>110</v>
      </c>
      <c r="M35" s="156">
        <v>60</v>
      </c>
      <c r="N35" s="156">
        <v>35</v>
      </c>
      <c r="O35" s="156">
        <v>25</v>
      </c>
      <c r="P35" s="156" t="s">
        <v>642</v>
      </c>
    </row>
    <row r="36" spans="1:16" ht="12.75">
      <c r="A36" s="156">
        <v>14</v>
      </c>
      <c r="B36" s="156" t="s">
        <v>122</v>
      </c>
      <c r="C36" s="156" t="s">
        <v>128</v>
      </c>
      <c r="D36" s="156">
        <v>446711</v>
      </c>
      <c r="E36" s="156" t="s">
        <v>652</v>
      </c>
      <c r="F36" s="156" t="s">
        <v>125</v>
      </c>
      <c r="G36" s="156" t="s">
        <v>126</v>
      </c>
      <c r="H36" s="156" t="s">
        <v>127</v>
      </c>
      <c r="I36" s="156">
        <v>4</v>
      </c>
      <c r="J36" s="156">
        <v>20.1</v>
      </c>
      <c r="K36" s="156">
        <v>0.6</v>
      </c>
      <c r="L36" s="156">
        <v>319</v>
      </c>
      <c r="M36" s="156">
        <v>195</v>
      </c>
      <c r="N36" s="156">
        <v>101</v>
      </c>
      <c r="O36" s="156">
        <v>94</v>
      </c>
      <c r="P36" s="156" t="s">
        <v>642</v>
      </c>
    </row>
    <row r="37" spans="1:16" ht="12.75">
      <c r="A37" s="156">
        <v>15</v>
      </c>
      <c r="B37" s="156" t="s">
        <v>122</v>
      </c>
      <c r="C37" s="156" t="s">
        <v>128</v>
      </c>
      <c r="D37" s="156">
        <v>446711</v>
      </c>
      <c r="E37" s="156" t="s">
        <v>652</v>
      </c>
      <c r="F37" s="156" t="s">
        <v>125</v>
      </c>
      <c r="G37" s="156" t="s">
        <v>126</v>
      </c>
      <c r="H37" s="156" t="s">
        <v>127</v>
      </c>
      <c r="I37" s="156">
        <v>8</v>
      </c>
      <c r="J37" s="156">
        <v>2.11</v>
      </c>
      <c r="K37" s="156">
        <v>3.3</v>
      </c>
      <c r="L37" s="156">
        <v>1709</v>
      </c>
      <c r="M37" s="156">
        <v>1033</v>
      </c>
      <c r="N37" s="156">
        <v>558</v>
      </c>
      <c r="O37" s="156">
        <v>475</v>
      </c>
      <c r="P37" s="156" t="s">
        <v>642</v>
      </c>
    </row>
    <row r="38" spans="1:16" ht="12.75">
      <c r="A38" s="156">
        <v>16</v>
      </c>
      <c r="B38" s="156" t="s">
        <v>122</v>
      </c>
      <c r="C38" s="156" t="s">
        <v>130</v>
      </c>
      <c r="D38" s="156">
        <v>446712</v>
      </c>
      <c r="E38" s="156" t="s">
        <v>654</v>
      </c>
      <c r="F38" s="156" t="s">
        <v>125</v>
      </c>
      <c r="G38" s="156" t="s">
        <v>126</v>
      </c>
      <c r="H38" s="156" t="s">
        <v>127</v>
      </c>
      <c r="I38" s="156">
        <v>27</v>
      </c>
      <c r="J38" s="156">
        <v>1.1</v>
      </c>
      <c r="K38" s="156">
        <v>1.2</v>
      </c>
      <c r="L38" s="156">
        <v>276</v>
      </c>
      <c r="M38" s="156">
        <v>196</v>
      </c>
      <c r="N38" s="156">
        <v>125</v>
      </c>
      <c r="O38" s="156">
        <v>71</v>
      </c>
      <c r="P38" s="156" t="s">
        <v>650</v>
      </c>
    </row>
    <row r="39" spans="1:16" ht="12.75">
      <c r="A39" s="156">
        <v>17</v>
      </c>
      <c r="B39" s="156" t="s">
        <v>122</v>
      </c>
      <c r="C39" s="156" t="s">
        <v>130</v>
      </c>
      <c r="D39" s="156">
        <v>446712</v>
      </c>
      <c r="E39" s="156" t="s">
        <v>654</v>
      </c>
      <c r="F39" s="156" t="s">
        <v>125</v>
      </c>
      <c r="G39" s="156" t="s">
        <v>126</v>
      </c>
      <c r="H39" s="156" t="s">
        <v>127</v>
      </c>
      <c r="I39" s="156">
        <v>27</v>
      </c>
      <c r="J39" s="156">
        <v>1.2</v>
      </c>
      <c r="K39" s="156">
        <v>1</v>
      </c>
      <c r="L39" s="156">
        <v>546</v>
      </c>
      <c r="M39" s="156">
        <v>408</v>
      </c>
      <c r="N39" s="156">
        <v>239</v>
      </c>
      <c r="O39" s="156">
        <v>169</v>
      </c>
      <c r="P39" s="156" t="s">
        <v>650</v>
      </c>
    </row>
    <row r="40" spans="1:16" ht="12.75">
      <c r="A40" s="156" t="s">
        <v>132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>
        <v>26</v>
      </c>
      <c r="L40" s="156">
        <v>12943</v>
      </c>
      <c r="M40" s="156">
        <v>8749</v>
      </c>
      <c r="N40" s="156">
        <v>4682</v>
      </c>
      <c r="O40" s="156">
        <v>4067</v>
      </c>
      <c r="P40" s="156"/>
    </row>
    <row r="41" spans="1:16" ht="12.75">
      <c r="A41" s="156" t="s">
        <v>655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>
        <v>57.8</v>
      </c>
      <c r="L41" s="156">
        <v>29735</v>
      </c>
      <c r="M41" s="156">
        <v>21141</v>
      </c>
      <c r="N41" s="156">
        <v>11962</v>
      </c>
      <c r="O41" s="156">
        <v>9132</v>
      </c>
      <c r="P41" s="156"/>
    </row>
  </sheetData>
  <mergeCells count="17">
    <mergeCell ref="A1:P2"/>
    <mergeCell ref="A5:P5"/>
    <mergeCell ref="D3:D4"/>
    <mergeCell ref="C3:C4"/>
    <mergeCell ref="B3:B4"/>
    <mergeCell ref="A3:A4"/>
    <mergeCell ref="E3:E4"/>
    <mergeCell ref="F3:F4"/>
    <mergeCell ref="G3:G4"/>
    <mergeCell ref="H3:H4"/>
    <mergeCell ref="A22:P22"/>
    <mergeCell ref="I3:I4"/>
    <mergeCell ref="J3:J4"/>
    <mergeCell ref="K3:K4"/>
    <mergeCell ref="L3:M3"/>
    <mergeCell ref="N3:O3"/>
    <mergeCell ref="P3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P93"/>
  <sheetViews>
    <sheetView workbookViewId="0" topLeftCell="A1">
      <selection activeCell="G53" sqref="G53"/>
    </sheetView>
  </sheetViews>
  <sheetFormatPr defaultColWidth="9.140625" defaultRowHeight="12.75"/>
  <cols>
    <col min="1" max="1" width="8.140625" style="0" customWidth="1"/>
    <col min="2" max="2" width="14.00390625" style="0" customWidth="1"/>
    <col min="3" max="3" width="15.140625" style="0" customWidth="1"/>
    <col min="4" max="5" width="13.140625" style="0" customWidth="1"/>
    <col min="7" max="7" width="20.421875" style="0" customWidth="1"/>
    <col min="8" max="8" width="12.00390625" style="0" customWidth="1"/>
    <col min="9" max="9" width="8.8515625" style="0" customWidth="1"/>
    <col min="10" max="10" width="8.00390625" style="0" customWidth="1"/>
    <col min="12" max="12" width="7.421875" style="0" customWidth="1"/>
    <col min="14" max="15" width="6.7109375" style="0" customWidth="1"/>
    <col min="16" max="16" width="24.7109375" style="0" customWidth="1"/>
  </cols>
  <sheetData>
    <row r="1" spans="1:16" ht="12.75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131"/>
    </row>
    <row r="2" spans="1:16" ht="36.75" customHeight="1">
      <c r="A2" s="529" t="s">
        <v>572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3.5" thickBot="1">
      <c r="A3" s="530" t="s">
        <v>609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</row>
    <row r="4" spans="1:16" ht="13.5" thickBot="1">
      <c r="A4" s="531" t="s">
        <v>0</v>
      </c>
      <c r="B4" s="531" t="s">
        <v>373</v>
      </c>
      <c r="C4" s="531" t="s">
        <v>2</v>
      </c>
      <c r="D4" s="132" t="s">
        <v>374</v>
      </c>
      <c r="E4" s="132" t="s">
        <v>375</v>
      </c>
      <c r="F4" s="132" t="s">
        <v>376</v>
      </c>
      <c r="G4" s="132" t="s">
        <v>377</v>
      </c>
      <c r="H4" s="133" t="s">
        <v>378</v>
      </c>
      <c r="I4" s="132" t="s">
        <v>379</v>
      </c>
      <c r="J4" s="133" t="s">
        <v>379</v>
      </c>
      <c r="K4" s="132" t="s">
        <v>380</v>
      </c>
      <c r="L4" s="533" t="s">
        <v>381</v>
      </c>
      <c r="M4" s="534"/>
      <c r="N4" s="533" t="s">
        <v>79</v>
      </c>
      <c r="O4" s="534"/>
      <c r="P4" s="531" t="s">
        <v>382</v>
      </c>
    </row>
    <row r="5" spans="1:16" ht="13.5" thickBot="1">
      <c r="A5" s="532"/>
      <c r="B5" s="532"/>
      <c r="C5" s="532"/>
      <c r="D5" s="134" t="s">
        <v>383</v>
      </c>
      <c r="E5" s="135" t="s">
        <v>384</v>
      </c>
      <c r="F5" s="134" t="s">
        <v>385</v>
      </c>
      <c r="G5" s="134" t="s">
        <v>386</v>
      </c>
      <c r="H5" s="136" t="s">
        <v>387</v>
      </c>
      <c r="I5" s="134" t="s">
        <v>388</v>
      </c>
      <c r="J5" s="136" t="s">
        <v>389</v>
      </c>
      <c r="K5" s="134" t="s">
        <v>390</v>
      </c>
      <c r="L5" s="137" t="s">
        <v>391</v>
      </c>
      <c r="M5" s="137" t="s">
        <v>392</v>
      </c>
      <c r="N5" s="137" t="s">
        <v>573</v>
      </c>
      <c r="O5" s="137" t="s">
        <v>19</v>
      </c>
      <c r="P5" s="532"/>
    </row>
    <row r="6" spans="1:16" ht="29.25" customHeight="1" thickBot="1">
      <c r="A6" s="542" t="s">
        <v>571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4"/>
    </row>
    <row r="7" spans="1:16" ht="12.75" customHeight="1">
      <c r="A7" s="97">
        <v>1</v>
      </c>
      <c r="B7" s="545" t="s">
        <v>393</v>
      </c>
      <c r="C7" s="98" t="s">
        <v>394</v>
      </c>
      <c r="D7" s="99">
        <v>356822</v>
      </c>
      <c r="E7" s="100">
        <v>42366</v>
      </c>
      <c r="F7" s="101" t="s">
        <v>395</v>
      </c>
      <c r="G7" s="102" t="s">
        <v>396</v>
      </c>
      <c r="H7" s="97" t="s">
        <v>246</v>
      </c>
      <c r="I7" s="103">
        <v>22</v>
      </c>
      <c r="J7" s="97">
        <v>20.2</v>
      </c>
      <c r="K7" s="103">
        <v>2.2</v>
      </c>
      <c r="L7" s="97">
        <v>478</v>
      </c>
      <c r="M7" s="103">
        <v>456</v>
      </c>
      <c r="N7" s="97">
        <v>233</v>
      </c>
      <c r="O7" s="103">
        <v>223</v>
      </c>
      <c r="P7" s="104" t="s">
        <v>397</v>
      </c>
    </row>
    <row r="8" spans="1:16" ht="12.75">
      <c r="A8" s="105">
        <v>2</v>
      </c>
      <c r="B8" s="546"/>
      <c r="C8" s="106" t="s">
        <v>394</v>
      </c>
      <c r="D8" s="107">
        <v>356822</v>
      </c>
      <c r="E8" s="108">
        <v>42366</v>
      </c>
      <c r="F8" s="109" t="s">
        <v>395</v>
      </c>
      <c r="G8" s="110" t="s">
        <v>396</v>
      </c>
      <c r="H8" s="105" t="s">
        <v>246</v>
      </c>
      <c r="I8" s="111">
        <v>23</v>
      </c>
      <c r="J8" s="105">
        <v>7</v>
      </c>
      <c r="K8" s="111">
        <v>2.4</v>
      </c>
      <c r="L8" s="105">
        <v>957</v>
      </c>
      <c r="M8" s="111">
        <v>924</v>
      </c>
      <c r="N8" s="105">
        <v>568</v>
      </c>
      <c r="O8" s="111">
        <v>356</v>
      </c>
      <c r="P8" s="112" t="s">
        <v>397</v>
      </c>
    </row>
    <row r="9" spans="1:16" ht="12.75">
      <c r="A9" s="105">
        <v>3</v>
      </c>
      <c r="B9" s="546"/>
      <c r="C9" s="113" t="s">
        <v>398</v>
      </c>
      <c r="D9" s="107">
        <v>356840</v>
      </c>
      <c r="E9" s="108">
        <v>42366</v>
      </c>
      <c r="F9" s="109" t="s">
        <v>202</v>
      </c>
      <c r="G9" s="110" t="s">
        <v>396</v>
      </c>
      <c r="H9" s="105" t="s">
        <v>84</v>
      </c>
      <c r="I9" s="111">
        <v>17</v>
      </c>
      <c r="J9" s="105">
        <v>18</v>
      </c>
      <c r="K9" s="111">
        <v>1.8</v>
      </c>
      <c r="L9" s="105">
        <v>508</v>
      </c>
      <c r="M9" s="111">
        <v>489</v>
      </c>
      <c r="N9" s="105">
        <v>237</v>
      </c>
      <c r="O9" s="111">
        <v>252</v>
      </c>
      <c r="P9" s="112" t="s">
        <v>399</v>
      </c>
    </row>
    <row r="10" spans="1:16" ht="12.75">
      <c r="A10" s="105">
        <v>4</v>
      </c>
      <c r="B10" s="546"/>
      <c r="C10" s="113" t="s">
        <v>398</v>
      </c>
      <c r="D10" s="114">
        <v>356838</v>
      </c>
      <c r="E10" s="108">
        <v>42366</v>
      </c>
      <c r="F10" s="109">
        <v>4</v>
      </c>
      <c r="G10" s="110" t="s">
        <v>400</v>
      </c>
      <c r="H10" s="115" t="s">
        <v>401</v>
      </c>
      <c r="I10" s="111">
        <v>1</v>
      </c>
      <c r="J10" s="105">
        <v>33</v>
      </c>
      <c r="K10" s="111">
        <v>1.7</v>
      </c>
      <c r="L10" s="105">
        <v>549</v>
      </c>
      <c r="M10" s="111">
        <v>519</v>
      </c>
      <c r="N10" s="105">
        <v>123</v>
      </c>
      <c r="O10" s="111">
        <v>396</v>
      </c>
      <c r="P10" s="112" t="s">
        <v>402</v>
      </c>
    </row>
    <row r="11" spans="1:16" ht="12.75">
      <c r="A11" s="105">
        <v>5</v>
      </c>
      <c r="B11" s="546"/>
      <c r="C11" s="113" t="s">
        <v>398</v>
      </c>
      <c r="D11" s="114">
        <v>356838</v>
      </c>
      <c r="E11" s="108">
        <v>42366</v>
      </c>
      <c r="F11" s="109">
        <v>4</v>
      </c>
      <c r="G11" s="110" t="s">
        <v>400</v>
      </c>
      <c r="H11" s="115" t="s">
        <v>401</v>
      </c>
      <c r="I11" s="111">
        <v>38</v>
      </c>
      <c r="J11" s="105">
        <v>6</v>
      </c>
      <c r="K11" s="111">
        <v>2.3</v>
      </c>
      <c r="L11" s="105">
        <v>801</v>
      </c>
      <c r="M11" s="111">
        <v>777</v>
      </c>
      <c r="N11" s="105">
        <v>227</v>
      </c>
      <c r="O11" s="111">
        <v>550</v>
      </c>
      <c r="P11" s="112" t="s">
        <v>403</v>
      </c>
    </row>
    <row r="12" spans="1:16" ht="12.75">
      <c r="A12" s="105">
        <v>6</v>
      </c>
      <c r="B12" s="546"/>
      <c r="C12" s="113" t="s">
        <v>398</v>
      </c>
      <c r="D12" s="107">
        <v>356839</v>
      </c>
      <c r="E12" s="108">
        <v>42366</v>
      </c>
      <c r="F12" s="109" t="s">
        <v>202</v>
      </c>
      <c r="G12" s="110" t="s">
        <v>396</v>
      </c>
      <c r="H12" s="115" t="s">
        <v>246</v>
      </c>
      <c r="I12" s="111">
        <v>12</v>
      </c>
      <c r="J12" s="105">
        <v>22</v>
      </c>
      <c r="K12" s="111">
        <v>2.7</v>
      </c>
      <c r="L12" s="105">
        <v>868</v>
      </c>
      <c r="M12" s="111">
        <v>838</v>
      </c>
      <c r="N12" s="105">
        <v>368</v>
      </c>
      <c r="O12" s="111">
        <v>470</v>
      </c>
      <c r="P12" s="112" t="s">
        <v>402</v>
      </c>
    </row>
    <row r="13" spans="1:16" ht="12.75">
      <c r="A13" s="105">
        <v>7</v>
      </c>
      <c r="B13" s="546"/>
      <c r="C13" s="113" t="s">
        <v>398</v>
      </c>
      <c r="D13" s="107">
        <v>356839</v>
      </c>
      <c r="E13" s="108">
        <v>42366</v>
      </c>
      <c r="F13" s="109">
        <v>4</v>
      </c>
      <c r="G13" s="110" t="s">
        <v>396</v>
      </c>
      <c r="H13" s="115" t="s">
        <v>246</v>
      </c>
      <c r="I13" s="111">
        <v>43</v>
      </c>
      <c r="J13" s="105">
        <v>19</v>
      </c>
      <c r="K13" s="111">
        <v>2.2</v>
      </c>
      <c r="L13" s="105">
        <v>657</v>
      </c>
      <c r="M13" s="111">
        <v>627</v>
      </c>
      <c r="N13" s="105">
        <v>419</v>
      </c>
      <c r="O13" s="111">
        <v>208</v>
      </c>
      <c r="P13" s="112" t="s">
        <v>399</v>
      </c>
    </row>
    <row r="14" spans="1:16" ht="12.75">
      <c r="A14" s="105">
        <v>8</v>
      </c>
      <c r="B14" s="546"/>
      <c r="C14" s="113" t="s">
        <v>404</v>
      </c>
      <c r="D14" s="107">
        <v>356828</v>
      </c>
      <c r="E14" s="108">
        <v>42366</v>
      </c>
      <c r="F14" s="109" t="s">
        <v>202</v>
      </c>
      <c r="G14" s="110" t="s">
        <v>396</v>
      </c>
      <c r="H14" s="115" t="s">
        <v>246</v>
      </c>
      <c r="I14" s="111">
        <v>30</v>
      </c>
      <c r="J14" s="105">
        <v>14.7</v>
      </c>
      <c r="K14" s="111">
        <v>2.1</v>
      </c>
      <c r="L14" s="105">
        <v>491</v>
      </c>
      <c r="M14" s="111">
        <v>457</v>
      </c>
      <c r="N14" s="105">
        <v>278</v>
      </c>
      <c r="O14" s="111">
        <v>179</v>
      </c>
      <c r="P14" s="116" t="s">
        <v>405</v>
      </c>
    </row>
    <row r="15" spans="1:16" ht="12.75">
      <c r="A15" s="105">
        <v>9</v>
      </c>
      <c r="B15" s="546"/>
      <c r="C15" s="113" t="s">
        <v>404</v>
      </c>
      <c r="D15" s="107">
        <v>356828</v>
      </c>
      <c r="E15" s="108">
        <v>42366</v>
      </c>
      <c r="F15" s="109" t="s">
        <v>395</v>
      </c>
      <c r="G15" s="110" t="s">
        <v>396</v>
      </c>
      <c r="H15" s="115" t="s">
        <v>246</v>
      </c>
      <c r="I15" s="111">
        <v>75</v>
      </c>
      <c r="J15" s="105">
        <v>3.6</v>
      </c>
      <c r="K15" s="111">
        <v>1.3</v>
      </c>
      <c r="L15" s="105">
        <v>544</v>
      </c>
      <c r="M15" s="111">
        <v>509</v>
      </c>
      <c r="N15" s="105">
        <v>307</v>
      </c>
      <c r="O15" s="111">
        <v>202</v>
      </c>
      <c r="P15" s="116" t="s">
        <v>406</v>
      </c>
    </row>
    <row r="16" spans="1:16" ht="12.75">
      <c r="A16" s="105">
        <v>10</v>
      </c>
      <c r="B16" s="546"/>
      <c r="C16" s="113" t="s">
        <v>407</v>
      </c>
      <c r="D16" s="107">
        <v>356834</v>
      </c>
      <c r="E16" s="108">
        <v>42366</v>
      </c>
      <c r="F16" s="109">
        <v>4</v>
      </c>
      <c r="G16" s="110" t="s">
        <v>396</v>
      </c>
      <c r="H16" s="115" t="s">
        <v>246</v>
      </c>
      <c r="I16" s="111">
        <v>24</v>
      </c>
      <c r="J16" s="105">
        <v>5</v>
      </c>
      <c r="K16" s="111">
        <v>2.3</v>
      </c>
      <c r="L16" s="105">
        <v>812</v>
      </c>
      <c r="M16" s="111">
        <v>775</v>
      </c>
      <c r="N16" s="105">
        <v>292</v>
      </c>
      <c r="O16" s="111">
        <v>483</v>
      </c>
      <c r="P16" s="116" t="s">
        <v>408</v>
      </c>
    </row>
    <row r="17" spans="1:16" ht="12.75">
      <c r="A17" s="105">
        <v>11</v>
      </c>
      <c r="B17" s="546"/>
      <c r="C17" s="113" t="s">
        <v>407</v>
      </c>
      <c r="D17" s="107">
        <v>356837</v>
      </c>
      <c r="E17" s="108">
        <v>42366</v>
      </c>
      <c r="F17" s="109">
        <v>4</v>
      </c>
      <c r="G17" s="110" t="s">
        <v>396</v>
      </c>
      <c r="H17" s="115" t="s">
        <v>246</v>
      </c>
      <c r="I17" s="111">
        <v>62</v>
      </c>
      <c r="J17" s="105">
        <v>13</v>
      </c>
      <c r="K17" s="111">
        <v>4.1</v>
      </c>
      <c r="L17" s="105">
        <v>1511</v>
      </c>
      <c r="M17" s="111">
        <v>1418</v>
      </c>
      <c r="N17" s="105">
        <v>921</v>
      </c>
      <c r="O17" s="111">
        <v>497</v>
      </c>
      <c r="P17" s="116" t="s">
        <v>409</v>
      </c>
    </row>
    <row r="18" spans="1:16" ht="12.75">
      <c r="A18" s="105">
        <v>12</v>
      </c>
      <c r="B18" s="546"/>
      <c r="C18" s="113" t="s">
        <v>407</v>
      </c>
      <c r="D18" s="107">
        <v>356832</v>
      </c>
      <c r="E18" s="108">
        <v>42366</v>
      </c>
      <c r="F18" s="109">
        <v>4</v>
      </c>
      <c r="G18" s="111" t="s">
        <v>410</v>
      </c>
      <c r="H18" s="115" t="s">
        <v>246</v>
      </c>
      <c r="I18" s="111">
        <v>62</v>
      </c>
      <c r="J18" s="105">
        <v>18</v>
      </c>
      <c r="K18" s="111">
        <v>4</v>
      </c>
      <c r="L18" s="105">
        <v>683</v>
      </c>
      <c r="M18" s="111">
        <v>629</v>
      </c>
      <c r="N18" s="105">
        <v>461</v>
      </c>
      <c r="O18" s="111">
        <v>168</v>
      </c>
      <c r="P18" s="116" t="s">
        <v>409</v>
      </c>
    </row>
    <row r="19" spans="1:16" ht="12.75">
      <c r="A19" s="105">
        <v>13</v>
      </c>
      <c r="B19" s="546"/>
      <c r="C19" s="113" t="s">
        <v>411</v>
      </c>
      <c r="D19" s="107">
        <v>356826</v>
      </c>
      <c r="E19" s="108">
        <v>42366</v>
      </c>
      <c r="F19" s="109">
        <v>4</v>
      </c>
      <c r="G19" s="110" t="s">
        <v>396</v>
      </c>
      <c r="H19" s="115" t="s">
        <v>246</v>
      </c>
      <c r="I19" s="111">
        <v>12</v>
      </c>
      <c r="J19" s="105">
        <v>19</v>
      </c>
      <c r="K19" s="111">
        <v>1.5</v>
      </c>
      <c r="L19" s="105">
        <v>408</v>
      </c>
      <c r="M19" s="111">
        <v>383</v>
      </c>
      <c r="N19" s="105">
        <v>268</v>
      </c>
      <c r="O19" s="111">
        <v>115</v>
      </c>
      <c r="P19" s="116" t="s">
        <v>412</v>
      </c>
    </row>
    <row r="20" spans="1:16" ht="12.75">
      <c r="A20" s="105">
        <v>14</v>
      </c>
      <c r="B20" s="546"/>
      <c r="C20" s="113" t="s">
        <v>413</v>
      </c>
      <c r="D20" s="107">
        <v>356829</v>
      </c>
      <c r="E20" s="108">
        <v>42366</v>
      </c>
      <c r="F20" s="109">
        <v>4</v>
      </c>
      <c r="G20" s="110" t="s">
        <v>400</v>
      </c>
      <c r="H20" s="105" t="s">
        <v>84</v>
      </c>
      <c r="I20" s="111">
        <v>28</v>
      </c>
      <c r="J20" s="105">
        <v>25.2</v>
      </c>
      <c r="K20" s="111">
        <v>0.8</v>
      </c>
      <c r="L20" s="105">
        <v>242</v>
      </c>
      <c r="M20" s="111">
        <v>194</v>
      </c>
      <c r="N20" s="105">
        <v>115</v>
      </c>
      <c r="O20" s="111">
        <v>79</v>
      </c>
      <c r="P20" s="112" t="s">
        <v>414</v>
      </c>
    </row>
    <row r="21" spans="1:16" ht="12.75">
      <c r="A21" s="105">
        <v>15</v>
      </c>
      <c r="B21" s="546"/>
      <c r="C21" s="113" t="s">
        <v>413</v>
      </c>
      <c r="D21" s="107">
        <v>356831</v>
      </c>
      <c r="E21" s="108">
        <v>42366</v>
      </c>
      <c r="F21" s="109">
        <v>4</v>
      </c>
      <c r="G21" s="110" t="s">
        <v>396</v>
      </c>
      <c r="H21" s="115" t="s">
        <v>267</v>
      </c>
      <c r="I21" s="111">
        <v>5</v>
      </c>
      <c r="J21" s="105">
        <v>19</v>
      </c>
      <c r="K21" s="111">
        <v>1.8</v>
      </c>
      <c r="L21" s="105">
        <v>318</v>
      </c>
      <c r="M21" s="111">
        <v>284</v>
      </c>
      <c r="N21" s="105">
        <v>18</v>
      </c>
      <c r="O21" s="111">
        <v>266</v>
      </c>
      <c r="P21" s="116" t="s">
        <v>415</v>
      </c>
    </row>
    <row r="22" spans="1:16" ht="12.75">
      <c r="A22" s="105">
        <v>16</v>
      </c>
      <c r="B22" s="546"/>
      <c r="C22" s="113" t="s">
        <v>413</v>
      </c>
      <c r="D22" s="107">
        <v>356831</v>
      </c>
      <c r="E22" s="108">
        <v>42366</v>
      </c>
      <c r="F22" s="109">
        <v>4</v>
      </c>
      <c r="G22" s="110" t="s">
        <v>396</v>
      </c>
      <c r="H22" s="115" t="s">
        <v>246</v>
      </c>
      <c r="I22" s="111">
        <v>35</v>
      </c>
      <c r="J22" s="105">
        <v>11</v>
      </c>
      <c r="K22" s="111">
        <v>2</v>
      </c>
      <c r="L22" s="105">
        <v>633</v>
      </c>
      <c r="M22" s="111">
        <v>618</v>
      </c>
      <c r="N22" s="105">
        <v>360</v>
      </c>
      <c r="O22" s="111">
        <v>258</v>
      </c>
      <c r="P22" s="116" t="s">
        <v>416</v>
      </c>
    </row>
    <row r="23" spans="1:16" ht="12.75">
      <c r="A23" s="105">
        <v>17</v>
      </c>
      <c r="B23" s="546"/>
      <c r="C23" s="113" t="s">
        <v>417</v>
      </c>
      <c r="D23" s="107">
        <v>356836</v>
      </c>
      <c r="E23" s="108">
        <v>42366</v>
      </c>
      <c r="F23" s="109">
        <v>4</v>
      </c>
      <c r="G23" s="110" t="s">
        <v>400</v>
      </c>
      <c r="H23" s="115" t="s">
        <v>401</v>
      </c>
      <c r="I23" s="111">
        <v>8</v>
      </c>
      <c r="J23" s="105">
        <v>16.2</v>
      </c>
      <c r="K23" s="111">
        <v>1.4</v>
      </c>
      <c r="L23" s="105">
        <v>466</v>
      </c>
      <c r="M23" s="111">
        <v>453</v>
      </c>
      <c r="N23" s="105">
        <v>148</v>
      </c>
      <c r="O23" s="111">
        <v>305</v>
      </c>
      <c r="P23" s="116" t="s">
        <v>418</v>
      </c>
    </row>
    <row r="24" spans="1:16" ht="12.75">
      <c r="A24" s="105">
        <v>18</v>
      </c>
      <c r="B24" s="546"/>
      <c r="C24" s="113" t="s">
        <v>417</v>
      </c>
      <c r="D24" s="107">
        <v>356835</v>
      </c>
      <c r="E24" s="108">
        <v>42366</v>
      </c>
      <c r="F24" s="109">
        <v>4</v>
      </c>
      <c r="G24" s="110" t="s">
        <v>400</v>
      </c>
      <c r="H24" s="115" t="s">
        <v>401</v>
      </c>
      <c r="I24" s="111">
        <v>9</v>
      </c>
      <c r="J24" s="105">
        <v>24</v>
      </c>
      <c r="K24" s="111">
        <v>2</v>
      </c>
      <c r="L24" s="105">
        <v>764</v>
      </c>
      <c r="M24" s="111">
        <v>758</v>
      </c>
      <c r="N24" s="105">
        <v>261</v>
      </c>
      <c r="O24" s="111">
        <v>497</v>
      </c>
      <c r="P24" s="116" t="s">
        <v>418</v>
      </c>
    </row>
    <row r="25" spans="1:16" ht="12.75">
      <c r="A25" s="105">
        <v>19</v>
      </c>
      <c r="B25" s="546"/>
      <c r="C25" s="113" t="s">
        <v>417</v>
      </c>
      <c r="D25" s="114">
        <v>356833</v>
      </c>
      <c r="E25" s="108">
        <v>42366</v>
      </c>
      <c r="F25" s="109">
        <v>4</v>
      </c>
      <c r="G25" s="110" t="s">
        <v>400</v>
      </c>
      <c r="H25" s="115" t="s">
        <v>401</v>
      </c>
      <c r="I25" s="111">
        <v>20</v>
      </c>
      <c r="J25" s="105">
        <v>6.1</v>
      </c>
      <c r="K25" s="111">
        <v>1.1</v>
      </c>
      <c r="L25" s="105">
        <v>259</v>
      </c>
      <c r="M25" s="111">
        <v>253</v>
      </c>
      <c r="N25" s="105">
        <v>74</v>
      </c>
      <c r="O25" s="111">
        <v>179</v>
      </c>
      <c r="P25" s="116" t="s">
        <v>418</v>
      </c>
    </row>
    <row r="26" spans="1:16" ht="12.75">
      <c r="A26" s="105">
        <v>20</v>
      </c>
      <c r="B26" s="546"/>
      <c r="C26" s="113" t="s">
        <v>419</v>
      </c>
      <c r="D26" s="107">
        <v>356823</v>
      </c>
      <c r="E26" s="108">
        <v>42366</v>
      </c>
      <c r="F26" s="109">
        <v>4</v>
      </c>
      <c r="G26" s="110" t="s">
        <v>400</v>
      </c>
      <c r="H26" s="115" t="s">
        <v>84</v>
      </c>
      <c r="I26" s="111">
        <v>7</v>
      </c>
      <c r="J26" s="105">
        <v>11</v>
      </c>
      <c r="K26" s="111">
        <v>0.6</v>
      </c>
      <c r="L26" s="105">
        <v>118</v>
      </c>
      <c r="M26" s="111">
        <v>112</v>
      </c>
      <c r="N26" s="105">
        <v>81</v>
      </c>
      <c r="O26" s="111">
        <v>31</v>
      </c>
      <c r="P26" s="112" t="s">
        <v>420</v>
      </c>
    </row>
    <row r="27" spans="1:16" ht="12.75">
      <c r="A27" s="105">
        <v>21</v>
      </c>
      <c r="B27" s="546"/>
      <c r="C27" s="113" t="s">
        <v>421</v>
      </c>
      <c r="D27" s="107">
        <v>356827</v>
      </c>
      <c r="E27" s="108">
        <v>42366</v>
      </c>
      <c r="F27" s="109" t="s">
        <v>202</v>
      </c>
      <c r="G27" s="110" t="s">
        <v>396</v>
      </c>
      <c r="H27" s="115" t="s">
        <v>246</v>
      </c>
      <c r="I27" s="111">
        <v>18</v>
      </c>
      <c r="J27" s="105">
        <v>14.1</v>
      </c>
      <c r="K27" s="111">
        <v>2.4</v>
      </c>
      <c r="L27" s="105">
        <v>732</v>
      </c>
      <c r="M27" s="111">
        <v>674</v>
      </c>
      <c r="N27" s="105">
        <v>358</v>
      </c>
      <c r="O27" s="111">
        <v>316</v>
      </c>
      <c r="P27" s="116" t="s">
        <v>422</v>
      </c>
    </row>
    <row r="28" spans="1:16" ht="12.75">
      <c r="A28" s="105">
        <v>22</v>
      </c>
      <c r="B28" s="546"/>
      <c r="C28" s="113" t="s">
        <v>421</v>
      </c>
      <c r="D28" s="107">
        <v>356825</v>
      </c>
      <c r="E28" s="108">
        <v>42366</v>
      </c>
      <c r="F28" s="109">
        <v>4</v>
      </c>
      <c r="G28" s="110" t="s">
        <v>396</v>
      </c>
      <c r="H28" s="115" t="s">
        <v>246</v>
      </c>
      <c r="I28" s="111">
        <v>21</v>
      </c>
      <c r="J28" s="105">
        <v>1.3</v>
      </c>
      <c r="K28" s="111">
        <v>2.4</v>
      </c>
      <c r="L28" s="105">
        <v>885</v>
      </c>
      <c r="M28" s="111">
        <v>842</v>
      </c>
      <c r="N28" s="105">
        <v>576</v>
      </c>
      <c r="O28" s="111">
        <v>266</v>
      </c>
      <c r="P28" s="116" t="s">
        <v>423</v>
      </c>
    </row>
    <row r="29" spans="1:16" ht="12.75">
      <c r="A29" s="216">
        <v>23</v>
      </c>
      <c r="B29" s="546"/>
      <c r="C29" s="217" t="s">
        <v>421</v>
      </c>
      <c r="D29" s="218">
        <v>356824</v>
      </c>
      <c r="E29" s="219">
        <v>42366</v>
      </c>
      <c r="F29" s="220">
        <v>4</v>
      </c>
      <c r="G29" s="221" t="s">
        <v>410</v>
      </c>
      <c r="H29" s="222" t="s">
        <v>246</v>
      </c>
      <c r="I29" s="221">
        <v>19</v>
      </c>
      <c r="J29" s="216">
        <v>27</v>
      </c>
      <c r="K29" s="221">
        <v>4.2</v>
      </c>
      <c r="L29" s="216">
        <v>392</v>
      </c>
      <c r="M29" s="221">
        <v>359</v>
      </c>
      <c r="N29" s="216">
        <v>221</v>
      </c>
      <c r="O29" s="221">
        <v>138</v>
      </c>
      <c r="P29" s="223" t="s">
        <v>423</v>
      </c>
    </row>
    <row r="30" spans="1:16" ht="12.75">
      <c r="A30" s="73">
        <v>24</v>
      </c>
      <c r="B30" s="547"/>
      <c r="C30" s="224" t="s">
        <v>404</v>
      </c>
      <c r="D30" s="225">
        <v>444516</v>
      </c>
      <c r="E30" s="226">
        <v>42397</v>
      </c>
      <c r="F30" s="73" t="s">
        <v>202</v>
      </c>
      <c r="G30" s="225" t="s">
        <v>396</v>
      </c>
      <c r="H30" s="225" t="s">
        <v>246</v>
      </c>
      <c r="I30" s="73">
        <v>27</v>
      </c>
      <c r="J30" s="73">
        <v>15.2</v>
      </c>
      <c r="K30" s="73">
        <v>1.4</v>
      </c>
      <c r="L30" s="73">
        <v>515</v>
      </c>
      <c r="M30" s="73">
        <v>491</v>
      </c>
      <c r="N30" s="73">
        <v>293</v>
      </c>
      <c r="O30" s="73">
        <v>198</v>
      </c>
      <c r="P30" s="155" t="s">
        <v>405</v>
      </c>
    </row>
    <row r="31" spans="1:16" ht="12.75">
      <c r="A31" s="121"/>
      <c r="B31" s="122"/>
      <c r="C31" s="123"/>
      <c r="D31" s="125"/>
      <c r="E31" s="124"/>
      <c r="F31" s="121"/>
      <c r="G31" s="123"/>
      <c r="H31" s="123"/>
      <c r="I31" s="121"/>
      <c r="J31" s="121"/>
      <c r="K31" s="121"/>
      <c r="L31" s="121"/>
      <c r="M31" s="121"/>
      <c r="N31" s="121"/>
      <c r="O31" s="121"/>
      <c r="P31" s="96"/>
    </row>
    <row r="32" spans="1:16" ht="36" customHeight="1" thickBot="1">
      <c r="A32" s="537" t="s">
        <v>11</v>
      </c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</row>
    <row r="33" spans="1:16" ht="13.5" thickBot="1">
      <c r="A33" s="548" t="s">
        <v>0</v>
      </c>
      <c r="B33" s="531" t="s">
        <v>373</v>
      </c>
      <c r="C33" s="531" t="s">
        <v>2</v>
      </c>
      <c r="D33" s="132" t="s">
        <v>610</v>
      </c>
      <c r="E33" s="132" t="s">
        <v>375</v>
      </c>
      <c r="F33" s="132" t="s">
        <v>376</v>
      </c>
      <c r="G33" s="132" t="s">
        <v>377</v>
      </c>
      <c r="H33" s="133" t="s">
        <v>378</v>
      </c>
      <c r="I33" s="132" t="s">
        <v>379</v>
      </c>
      <c r="J33" s="133" t="s">
        <v>379</v>
      </c>
      <c r="K33" s="132" t="s">
        <v>380</v>
      </c>
      <c r="L33" s="550" t="s">
        <v>381</v>
      </c>
      <c r="M33" s="551"/>
      <c r="N33" s="551"/>
      <c r="O33" s="552"/>
      <c r="P33" s="531" t="s">
        <v>382</v>
      </c>
    </row>
    <row r="34" spans="1:16" ht="13.5" thickBot="1">
      <c r="A34" s="549"/>
      <c r="B34" s="532"/>
      <c r="C34" s="532"/>
      <c r="D34" s="134" t="s">
        <v>383</v>
      </c>
      <c r="E34" s="134" t="s">
        <v>384</v>
      </c>
      <c r="F34" s="134" t="s">
        <v>385</v>
      </c>
      <c r="G34" s="134" t="s">
        <v>386</v>
      </c>
      <c r="H34" s="136" t="s">
        <v>387</v>
      </c>
      <c r="I34" s="134" t="s">
        <v>388</v>
      </c>
      <c r="J34" s="136" t="s">
        <v>389</v>
      </c>
      <c r="K34" s="134" t="s">
        <v>390</v>
      </c>
      <c r="L34" s="137" t="s">
        <v>391</v>
      </c>
      <c r="M34" s="137" t="s">
        <v>392</v>
      </c>
      <c r="N34" s="137" t="s">
        <v>611</v>
      </c>
      <c r="O34" s="137" t="s">
        <v>19</v>
      </c>
      <c r="P34" s="532"/>
    </row>
    <row r="35" spans="1:16" ht="12.75">
      <c r="A35" s="97">
        <v>1</v>
      </c>
      <c r="B35" s="539" t="s">
        <v>612</v>
      </c>
      <c r="C35" s="227" t="s">
        <v>417</v>
      </c>
      <c r="D35" s="103">
        <v>356841</v>
      </c>
      <c r="E35" s="100">
        <v>42383</v>
      </c>
      <c r="F35" s="103">
        <v>4</v>
      </c>
      <c r="G35" s="227" t="s">
        <v>463</v>
      </c>
      <c r="H35" s="102" t="s">
        <v>246</v>
      </c>
      <c r="I35" s="97">
        <v>25</v>
      </c>
      <c r="J35" s="103">
        <v>4</v>
      </c>
      <c r="K35" s="228">
        <v>3.7</v>
      </c>
      <c r="L35" s="103">
        <v>49</v>
      </c>
      <c r="M35" s="97">
        <v>44</v>
      </c>
      <c r="N35" s="103">
        <v>17</v>
      </c>
      <c r="O35" s="97">
        <v>27</v>
      </c>
      <c r="P35" s="229" t="s">
        <v>613</v>
      </c>
    </row>
    <row r="36" spans="1:16" ht="12.75">
      <c r="A36" s="105">
        <v>2</v>
      </c>
      <c r="B36" s="540"/>
      <c r="C36" s="115" t="s">
        <v>417</v>
      </c>
      <c r="D36" s="110">
        <v>356842</v>
      </c>
      <c r="E36" s="108">
        <v>42383</v>
      </c>
      <c r="F36" s="111">
        <v>4</v>
      </c>
      <c r="G36" s="115" t="s">
        <v>468</v>
      </c>
      <c r="H36" s="111" t="s">
        <v>104</v>
      </c>
      <c r="I36" s="105">
        <v>11</v>
      </c>
      <c r="J36" s="111">
        <v>39</v>
      </c>
      <c r="K36" s="230">
        <v>2.7</v>
      </c>
      <c r="L36" s="111">
        <v>71</v>
      </c>
      <c r="M36" s="105">
        <v>68</v>
      </c>
      <c r="N36" s="111">
        <v>2</v>
      </c>
      <c r="O36" s="105">
        <v>66</v>
      </c>
      <c r="P36" s="231" t="s">
        <v>614</v>
      </c>
    </row>
    <row r="37" spans="1:16" ht="12.75">
      <c r="A37" s="105">
        <v>3</v>
      </c>
      <c r="B37" s="540"/>
      <c r="C37" s="115" t="s">
        <v>417</v>
      </c>
      <c r="D37" s="110">
        <v>356842</v>
      </c>
      <c r="E37" s="108">
        <v>42383</v>
      </c>
      <c r="F37" s="111">
        <v>2</v>
      </c>
      <c r="G37" s="115" t="s">
        <v>468</v>
      </c>
      <c r="H37" s="111" t="s">
        <v>104</v>
      </c>
      <c r="I37" s="105">
        <v>41</v>
      </c>
      <c r="J37" s="111">
        <v>13</v>
      </c>
      <c r="K37" s="230">
        <v>4.1</v>
      </c>
      <c r="L37" s="111">
        <v>114</v>
      </c>
      <c r="M37" s="105">
        <v>106</v>
      </c>
      <c r="N37" s="111">
        <v>3</v>
      </c>
      <c r="O37" s="105">
        <v>103</v>
      </c>
      <c r="P37" s="231" t="s">
        <v>615</v>
      </c>
    </row>
    <row r="38" spans="1:16" ht="12.75">
      <c r="A38" s="216">
        <v>4</v>
      </c>
      <c r="B38" s="540"/>
      <c r="C38" s="222" t="s">
        <v>417</v>
      </c>
      <c r="D38" s="232">
        <v>356842</v>
      </c>
      <c r="E38" s="219">
        <v>42383</v>
      </c>
      <c r="F38" s="221">
        <v>2</v>
      </c>
      <c r="G38" s="222" t="s">
        <v>468</v>
      </c>
      <c r="H38" s="232" t="s">
        <v>84</v>
      </c>
      <c r="I38" s="216">
        <v>41</v>
      </c>
      <c r="J38" s="221">
        <v>15</v>
      </c>
      <c r="K38" s="233">
        <v>0.6</v>
      </c>
      <c r="L38" s="221">
        <v>10</v>
      </c>
      <c r="M38" s="216">
        <v>6</v>
      </c>
      <c r="N38" s="221">
        <v>0</v>
      </c>
      <c r="O38" s="216">
        <v>6</v>
      </c>
      <c r="P38" s="234" t="s">
        <v>615</v>
      </c>
    </row>
    <row r="39" spans="1:16" ht="12.75">
      <c r="A39" s="105">
        <v>5</v>
      </c>
      <c r="B39" s="540"/>
      <c r="C39" s="115" t="s">
        <v>407</v>
      </c>
      <c r="D39" s="110">
        <v>356849</v>
      </c>
      <c r="E39" s="108">
        <v>42390</v>
      </c>
      <c r="F39" s="110">
        <v>4</v>
      </c>
      <c r="G39" s="115" t="s">
        <v>616</v>
      </c>
      <c r="H39" s="110" t="s">
        <v>246</v>
      </c>
      <c r="I39" s="105">
        <v>22</v>
      </c>
      <c r="J39" s="111">
        <v>7</v>
      </c>
      <c r="K39" s="230">
        <v>4</v>
      </c>
      <c r="L39" s="111">
        <v>69</v>
      </c>
      <c r="M39" s="105">
        <v>57</v>
      </c>
      <c r="N39" s="111">
        <v>11</v>
      </c>
      <c r="O39" s="105">
        <v>46</v>
      </c>
      <c r="P39" s="231" t="s">
        <v>408</v>
      </c>
    </row>
    <row r="40" spans="1:16" ht="12.75">
      <c r="A40" s="105">
        <v>6</v>
      </c>
      <c r="B40" s="540"/>
      <c r="C40" s="115" t="s">
        <v>407</v>
      </c>
      <c r="D40" s="110">
        <v>356850</v>
      </c>
      <c r="E40" s="108">
        <v>42390</v>
      </c>
      <c r="F40" s="110">
        <v>2</v>
      </c>
      <c r="G40" s="115" t="s">
        <v>617</v>
      </c>
      <c r="H40" s="110" t="s">
        <v>246</v>
      </c>
      <c r="I40" s="105">
        <v>12</v>
      </c>
      <c r="J40" s="111">
        <v>33</v>
      </c>
      <c r="K40" s="230">
        <v>0.8</v>
      </c>
      <c r="L40" s="111">
        <v>11</v>
      </c>
      <c r="M40" s="105" t="s">
        <v>618</v>
      </c>
      <c r="N40" s="111" t="s">
        <v>618</v>
      </c>
      <c r="O40" s="105" t="s">
        <v>618</v>
      </c>
      <c r="P40" s="231" t="s">
        <v>619</v>
      </c>
    </row>
    <row r="41" spans="1:16" ht="12.75">
      <c r="A41" s="105">
        <v>7</v>
      </c>
      <c r="B41" s="540"/>
      <c r="C41" s="115" t="s">
        <v>407</v>
      </c>
      <c r="D41" s="110">
        <v>356850</v>
      </c>
      <c r="E41" s="108">
        <v>42390</v>
      </c>
      <c r="F41" s="110">
        <v>4</v>
      </c>
      <c r="G41" s="115" t="s">
        <v>617</v>
      </c>
      <c r="H41" s="110" t="s">
        <v>246</v>
      </c>
      <c r="I41" s="105">
        <v>14</v>
      </c>
      <c r="J41" s="111">
        <v>29</v>
      </c>
      <c r="K41" s="230">
        <v>1.4</v>
      </c>
      <c r="L41" s="111">
        <v>17</v>
      </c>
      <c r="M41" s="105" t="s">
        <v>618</v>
      </c>
      <c r="N41" s="111" t="s">
        <v>618</v>
      </c>
      <c r="O41" s="105" t="s">
        <v>618</v>
      </c>
      <c r="P41" s="231" t="s">
        <v>409</v>
      </c>
    </row>
    <row r="42" spans="1:16" ht="12.75">
      <c r="A42" s="105">
        <v>8</v>
      </c>
      <c r="B42" s="540"/>
      <c r="C42" s="115" t="s">
        <v>407</v>
      </c>
      <c r="D42" s="110">
        <v>356850</v>
      </c>
      <c r="E42" s="108">
        <v>42390</v>
      </c>
      <c r="F42" s="110">
        <v>4</v>
      </c>
      <c r="G42" s="115" t="s">
        <v>617</v>
      </c>
      <c r="H42" s="110" t="s">
        <v>246</v>
      </c>
      <c r="I42" s="105">
        <v>16</v>
      </c>
      <c r="J42" s="111">
        <v>4</v>
      </c>
      <c r="K42" s="230">
        <v>2.4</v>
      </c>
      <c r="L42" s="111">
        <v>29</v>
      </c>
      <c r="M42" s="105" t="s">
        <v>618</v>
      </c>
      <c r="N42" s="111" t="s">
        <v>618</v>
      </c>
      <c r="O42" s="105" t="s">
        <v>618</v>
      </c>
      <c r="P42" s="231" t="s">
        <v>409</v>
      </c>
    </row>
    <row r="43" spans="1:16" ht="12.75">
      <c r="A43" s="105">
        <v>9</v>
      </c>
      <c r="B43" s="540"/>
      <c r="C43" s="115" t="s">
        <v>407</v>
      </c>
      <c r="D43" s="110">
        <v>356850</v>
      </c>
      <c r="E43" s="108">
        <v>42390</v>
      </c>
      <c r="F43" s="110">
        <v>4</v>
      </c>
      <c r="G43" s="115" t="s">
        <v>617</v>
      </c>
      <c r="H43" s="110" t="s">
        <v>246</v>
      </c>
      <c r="I43" s="105">
        <v>14</v>
      </c>
      <c r="J43" s="111">
        <v>31</v>
      </c>
      <c r="K43" s="230">
        <v>1.7</v>
      </c>
      <c r="L43" s="111">
        <v>16</v>
      </c>
      <c r="M43" s="105" t="s">
        <v>618</v>
      </c>
      <c r="N43" s="111" t="s">
        <v>618</v>
      </c>
      <c r="O43" s="105" t="s">
        <v>618</v>
      </c>
      <c r="P43" s="231" t="s">
        <v>409</v>
      </c>
    </row>
    <row r="44" spans="1:16" ht="12.75">
      <c r="A44" s="105">
        <v>10</v>
      </c>
      <c r="B44" s="540"/>
      <c r="C44" s="115" t="s">
        <v>407</v>
      </c>
      <c r="D44" s="110">
        <v>356850</v>
      </c>
      <c r="E44" s="108">
        <v>42390</v>
      </c>
      <c r="F44" s="110">
        <v>4</v>
      </c>
      <c r="G44" s="115" t="s">
        <v>617</v>
      </c>
      <c r="H44" s="110" t="s">
        <v>246</v>
      </c>
      <c r="I44" s="105">
        <v>8</v>
      </c>
      <c r="J44" s="111">
        <v>23</v>
      </c>
      <c r="K44" s="230">
        <v>2.9</v>
      </c>
      <c r="L44" s="111">
        <v>40</v>
      </c>
      <c r="M44" s="105" t="s">
        <v>618</v>
      </c>
      <c r="N44" s="111" t="s">
        <v>618</v>
      </c>
      <c r="O44" s="105" t="s">
        <v>618</v>
      </c>
      <c r="P44" s="231" t="s">
        <v>409</v>
      </c>
    </row>
    <row r="45" spans="1:16" ht="12.75">
      <c r="A45" s="105">
        <v>11</v>
      </c>
      <c r="B45" s="540"/>
      <c r="C45" s="115" t="s">
        <v>407</v>
      </c>
      <c r="D45" s="110">
        <v>356850</v>
      </c>
      <c r="E45" s="108">
        <v>42390</v>
      </c>
      <c r="F45" s="110">
        <v>4</v>
      </c>
      <c r="G45" s="115" t="s">
        <v>617</v>
      </c>
      <c r="H45" s="110" t="s">
        <v>246</v>
      </c>
      <c r="I45" s="105">
        <v>8</v>
      </c>
      <c r="J45" s="111">
        <v>25</v>
      </c>
      <c r="K45" s="230">
        <v>1.6</v>
      </c>
      <c r="L45" s="111">
        <v>18</v>
      </c>
      <c r="M45" s="105" t="s">
        <v>618</v>
      </c>
      <c r="N45" s="111" t="s">
        <v>618</v>
      </c>
      <c r="O45" s="105" t="s">
        <v>618</v>
      </c>
      <c r="P45" s="231" t="s">
        <v>409</v>
      </c>
    </row>
    <row r="46" spans="1:16" ht="12.75">
      <c r="A46" s="105">
        <v>12</v>
      </c>
      <c r="B46" s="540"/>
      <c r="C46" s="115" t="s">
        <v>407</v>
      </c>
      <c r="D46" s="110">
        <v>356850</v>
      </c>
      <c r="E46" s="108">
        <v>42390</v>
      </c>
      <c r="F46" s="110">
        <v>4</v>
      </c>
      <c r="G46" s="115" t="s">
        <v>617</v>
      </c>
      <c r="H46" s="110" t="s">
        <v>246</v>
      </c>
      <c r="I46" s="105">
        <v>19</v>
      </c>
      <c r="J46" s="111">
        <v>25</v>
      </c>
      <c r="K46" s="230">
        <v>0.8</v>
      </c>
      <c r="L46" s="111">
        <v>10</v>
      </c>
      <c r="M46" s="105" t="s">
        <v>618</v>
      </c>
      <c r="N46" s="111" t="s">
        <v>618</v>
      </c>
      <c r="O46" s="105" t="s">
        <v>618</v>
      </c>
      <c r="P46" s="231" t="s">
        <v>408</v>
      </c>
    </row>
    <row r="47" spans="1:16" ht="12.75">
      <c r="A47" s="105">
        <v>13</v>
      </c>
      <c r="B47" s="540"/>
      <c r="C47" s="115" t="s">
        <v>407</v>
      </c>
      <c r="D47" s="110">
        <v>356850</v>
      </c>
      <c r="E47" s="108">
        <v>42390</v>
      </c>
      <c r="F47" s="110">
        <v>4</v>
      </c>
      <c r="G47" s="115" t="s">
        <v>617</v>
      </c>
      <c r="H47" s="110" t="s">
        <v>246</v>
      </c>
      <c r="I47" s="105">
        <v>30</v>
      </c>
      <c r="J47" s="111">
        <v>9</v>
      </c>
      <c r="K47" s="230">
        <v>1.5</v>
      </c>
      <c r="L47" s="111">
        <v>20</v>
      </c>
      <c r="M47" s="105" t="s">
        <v>618</v>
      </c>
      <c r="N47" s="111" t="s">
        <v>618</v>
      </c>
      <c r="O47" s="105" t="s">
        <v>618</v>
      </c>
      <c r="P47" s="231" t="s">
        <v>408</v>
      </c>
    </row>
    <row r="48" spans="1:16" ht="12.75">
      <c r="A48" s="105">
        <v>14</v>
      </c>
      <c r="B48" s="540"/>
      <c r="C48" s="115" t="s">
        <v>407</v>
      </c>
      <c r="D48" s="110">
        <v>356850</v>
      </c>
      <c r="E48" s="108">
        <v>42390</v>
      </c>
      <c r="F48" s="110">
        <v>4</v>
      </c>
      <c r="G48" s="115" t="s">
        <v>617</v>
      </c>
      <c r="H48" s="110" t="s">
        <v>246</v>
      </c>
      <c r="I48" s="105">
        <v>30</v>
      </c>
      <c r="J48" s="111">
        <v>18</v>
      </c>
      <c r="K48" s="230">
        <v>0.5</v>
      </c>
      <c r="L48" s="111">
        <v>6</v>
      </c>
      <c r="M48" s="105" t="s">
        <v>618</v>
      </c>
      <c r="N48" s="111" t="s">
        <v>618</v>
      </c>
      <c r="O48" s="105" t="s">
        <v>618</v>
      </c>
      <c r="P48" s="231" t="s">
        <v>408</v>
      </c>
    </row>
    <row r="49" spans="1:16" ht="13.5" thickBot="1">
      <c r="A49" s="117">
        <v>15</v>
      </c>
      <c r="B49" s="541"/>
      <c r="C49" s="120" t="s">
        <v>407</v>
      </c>
      <c r="D49" s="235">
        <v>356850</v>
      </c>
      <c r="E49" s="118">
        <v>42390</v>
      </c>
      <c r="F49" s="235">
        <v>4</v>
      </c>
      <c r="G49" s="120" t="s">
        <v>617</v>
      </c>
      <c r="H49" s="235" t="s">
        <v>246</v>
      </c>
      <c r="I49" s="117">
        <v>27</v>
      </c>
      <c r="J49" s="119">
        <v>26</v>
      </c>
      <c r="K49" s="236">
        <v>3.1</v>
      </c>
      <c r="L49" s="119">
        <v>43</v>
      </c>
      <c r="M49" s="117" t="s">
        <v>618</v>
      </c>
      <c r="N49" s="119" t="s">
        <v>618</v>
      </c>
      <c r="O49" s="117" t="s">
        <v>618</v>
      </c>
      <c r="P49" s="237" t="s">
        <v>619</v>
      </c>
    </row>
    <row r="50" spans="1:16" ht="12.75">
      <c r="A50" s="121"/>
      <c r="B50" s="122"/>
      <c r="C50" s="123"/>
      <c r="D50" s="123"/>
      <c r="E50" s="123"/>
      <c r="F50" s="121"/>
      <c r="G50" s="123"/>
      <c r="H50" s="123"/>
      <c r="I50" s="121"/>
      <c r="J50" s="121"/>
      <c r="K50" s="121"/>
      <c r="L50" s="121"/>
      <c r="M50" s="121"/>
      <c r="N50" s="121"/>
      <c r="O50" s="121"/>
      <c r="P50" s="96"/>
    </row>
    <row r="51" spans="1:16" ht="12.75">
      <c r="A51" s="121"/>
      <c r="B51" s="122"/>
      <c r="C51" s="123"/>
      <c r="D51" s="123"/>
      <c r="E51" s="123"/>
      <c r="F51" s="121"/>
      <c r="G51" s="123"/>
      <c r="H51" s="123"/>
      <c r="I51" s="121"/>
      <c r="J51" s="121"/>
      <c r="K51" s="121"/>
      <c r="L51" s="121"/>
      <c r="M51" s="121"/>
      <c r="N51" s="121"/>
      <c r="O51" s="121"/>
      <c r="P51" s="96"/>
    </row>
    <row r="52" spans="1:16" ht="12.75">
      <c r="A52" s="121"/>
      <c r="B52" s="122"/>
      <c r="C52" s="123"/>
      <c r="D52" s="123"/>
      <c r="E52" s="123"/>
      <c r="F52" s="121"/>
      <c r="G52" s="123"/>
      <c r="H52" s="123"/>
      <c r="I52" s="121"/>
      <c r="J52" s="121"/>
      <c r="K52" s="121"/>
      <c r="L52" s="121"/>
      <c r="M52" s="121"/>
      <c r="N52" s="121"/>
      <c r="O52" s="121"/>
      <c r="P52" s="96"/>
    </row>
    <row r="53" spans="1:16" ht="12.75">
      <c r="A53" s="121"/>
      <c r="B53" s="122"/>
      <c r="C53" s="123"/>
      <c r="D53" s="123"/>
      <c r="E53" s="123"/>
      <c r="F53" s="121"/>
      <c r="G53" s="123"/>
      <c r="H53" s="123"/>
      <c r="I53" s="121"/>
      <c r="J53" s="121"/>
      <c r="K53" s="121"/>
      <c r="L53" s="121"/>
      <c r="M53" s="121"/>
      <c r="N53" s="121"/>
      <c r="O53" s="121"/>
      <c r="P53" s="96"/>
    </row>
    <row r="54" spans="1:16" ht="12.75">
      <c r="A54" s="121"/>
      <c r="B54" s="122"/>
      <c r="C54" s="121"/>
      <c r="D54" s="121"/>
      <c r="E54" s="123"/>
      <c r="F54" s="121"/>
      <c r="G54" s="123"/>
      <c r="H54" s="123"/>
      <c r="I54" s="121"/>
      <c r="J54" s="121"/>
      <c r="K54" s="121"/>
      <c r="L54" s="121"/>
      <c r="M54" s="121"/>
      <c r="N54" s="121"/>
      <c r="O54" s="121"/>
      <c r="P54" s="96"/>
    </row>
    <row r="55" spans="1:16" ht="12.75">
      <c r="A55" s="121"/>
      <c r="B55" s="122"/>
      <c r="C55" s="123"/>
      <c r="D55" s="123"/>
      <c r="E55" s="123"/>
      <c r="F55" s="121"/>
      <c r="G55" s="123"/>
      <c r="H55" s="123"/>
      <c r="I55" s="121"/>
      <c r="J55" s="121"/>
      <c r="K55" s="121"/>
      <c r="L55" s="121"/>
      <c r="M55" s="121"/>
      <c r="N55" s="121"/>
      <c r="O55" s="121"/>
      <c r="P55" s="96"/>
    </row>
    <row r="56" spans="1:16" ht="12.75">
      <c r="A56" s="121"/>
      <c r="B56" s="122"/>
      <c r="C56" s="123"/>
      <c r="D56" s="123"/>
      <c r="E56" s="123"/>
      <c r="F56" s="121"/>
      <c r="G56" s="123"/>
      <c r="H56" s="123"/>
      <c r="I56" s="121"/>
      <c r="J56" s="121"/>
      <c r="K56" s="121"/>
      <c r="L56" s="121"/>
      <c r="M56" s="121"/>
      <c r="N56" s="121"/>
      <c r="O56" s="121"/>
      <c r="P56" s="96"/>
    </row>
    <row r="57" spans="1:16" ht="12.75">
      <c r="A57" s="121"/>
      <c r="B57" s="122"/>
      <c r="C57" s="121"/>
      <c r="D57" s="121"/>
      <c r="E57" s="123"/>
      <c r="F57" s="121"/>
      <c r="G57" s="123"/>
      <c r="H57" s="121"/>
      <c r="I57" s="121"/>
      <c r="J57" s="121"/>
      <c r="K57" s="121"/>
      <c r="L57" s="121"/>
      <c r="M57" s="121"/>
      <c r="N57" s="121"/>
      <c r="O57" s="121"/>
      <c r="P57" s="96"/>
    </row>
    <row r="58" spans="1:16" ht="12.75">
      <c r="A58" s="121"/>
      <c r="B58" s="122"/>
      <c r="C58" s="121"/>
      <c r="D58" s="121"/>
      <c r="E58" s="123"/>
      <c r="F58" s="121"/>
      <c r="G58" s="121"/>
      <c r="H58" s="123"/>
      <c r="I58" s="121"/>
      <c r="J58" s="121"/>
      <c r="K58" s="121"/>
      <c r="L58" s="121"/>
      <c r="M58" s="121"/>
      <c r="N58" s="121"/>
      <c r="O58" s="121"/>
      <c r="P58" s="96"/>
    </row>
    <row r="59" spans="1:16" ht="12.75">
      <c r="A59" s="121"/>
      <c r="B59" s="122"/>
      <c r="C59" s="121"/>
      <c r="D59" s="121"/>
      <c r="E59" s="126"/>
      <c r="F59" s="121"/>
      <c r="G59" s="121"/>
      <c r="H59" s="123"/>
      <c r="I59" s="121"/>
      <c r="J59" s="121"/>
      <c r="K59" s="121"/>
      <c r="L59" s="121"/>
      <c r="M59" s="121"/>
      <c r="N59" s="121"/>
      <c r="O59" s="121"/>
      <c r="P59" s="96"/>
    </row>
    <row r="60" spans="1:16" ht="12.75">
      <c r="A60" s="121"/>
      <c r="B60" s="122"/>
      <c r="C60" s="121"/>
      <c r="D60" s="121"/>
      <c r="E60" s="126"/>
      <c r="F60" s="121"/>
      <c r="G60" s="123"/>
      <c r="H60" s="123"/>
      <c r="I60" s="121"/>
      <c r="J60" s="121"/>
      <c r="K60" s="121"/>
      <c r="L60" s="121"/>
      <c r="M60" s="121"/>
      <c r="N60" s="121"/>
      <c r="O60" s="121"/>
      <c r="P60" s="96"/>
    </row>
    <row r="61" spans="1:16" ht="12.75">
      <c r="A61" s="121"/>
      <c r="B61" s="122"/>
      <c r="C61" s="123"/>
      <c r="D61" s="123"/>
      <c r="E61" s="535"/>
      <c r="F61" s="121"/>
      <c r="G61" s="123"/>
      <c r="H61" s="121"/>
      <c r="I61" s="121"/>
      <c r="J61" s="121"/>
      <c r="K61" s="121"/>
      <c r="L61" s="121"/>
      <c r="M61" s="121"/>
      <c r="N61" s="121"/>
      <c r="O61" s="121"/>
      <c r="P61" s="96"/>
    </row>
    <row r="62" spans="1:16" ht="12.75">
      <c r="A62" s="121"/>
      <c r="B62" s="122"/>
      <c r="C62" s="123"/>
      <c r="D62" s="123"/>
      <c r="E62" s="535"/>
      <c r="F62" s="121"/>
      <c r="G62" s="123"/>
      <c r="H62" s="121"/>
      <c r="I62" s="121"/>
      <c r="J62" s="121"/>
      <c r="K62" s="121"/>
      <c r="L62" s="121"/>
      <c r="M62" s="121"/>
      <c r="N62" s="121"/>
      <c r="O62" s="121"/>
      <c r="P62" s="96"/>
    </row>
    <row r="63" spans="1:16" ht="12.75">
      <c r="A63" s="121"/>
      <c r="B63" s="122"/>
      <c r="C63" s="123"/>
      <c r="D63" s="123"/>
      <c r="E63" s="124"/>
      <c r="F63" s="121"/>
      <c r="G63" s="123"/>
      <c r="H63" s="123"/>
      <c r="I63" s="121"/>
      <c r="J63" s="121"/>
      <c r="K63" s="121"/>
      <c r="L63" s="121"/>
      <c r="M63" s="121"/>
      <c r="N63" s="121"/>
      <c r="O63" s="121"/>
      <c r="P63" s="96"/>
    </row>
    <row r="64" spans="1:16" ht="12.75">
      <c r="A64" s="121"/>
      <c r="B64" s="122"/>
      <c r="C64" s="123"/>
      <c r="D64" s="123"/>
      <c r="E64" s="124"/>
      <c r="F64" s="121"/>
      <c r="G64" s="123"/>
      <c r="H64" s="123"/>
      <c r="I64" s="121"/>
      <c r="J64" s="121"/>
      <c r="K64" s="121"/>
      <c r="L64" s="121"/>
      <c r="M64" s="121"/>
      <c r="N64" s="121"/>
      <c r="O64" s="121"/>
      <c r="P64" s="96"/>
    </row>
    <row r="65" spans="1:16" ht="12.75">
      <c r="A65" s="121"/>
      <c r="B65" s="122"/>
      <c r="C65" s="123"/>
      <c r="D65" s="123"/>
      <c r="E65" s="124"/>
      <c r="F65" s="121"/>
      <c r="G65" s="123"/>
      <c r="H65" s="123"/>
      <c r="I65" s="121"/>
      <c r="J65" s="121"/>
      <c r="K65" s="121"/>
      <c r="L65" s="121"/>
      <c r="M65" s="121"/>
      <c r="N65" s="121"/>
      <c r="O65" s="121"/>
      <c r="P65" s="96"/>
    </row>
    <row r="66" spans="1:16" ht="12.75">
      <c r="A66" s="121"/>
      <c r="B66" s="122"/>
      <c r="C66" s="123"/>
      <c r="D66" s="123"/>
      <c r="E66" s="124"/>
      <c r="F66" s="121"/>
      <c r="G66" s="123"/>
      <c r="H66" s="123"/>
      <c r="I66" s="121"/>
      <c r="J66" s="121"/>
      <c r="K66" s="121"/>
      <c r="L66" s="121"/>
      <c r="M66" s="121"/>
      <c r="N66" s="121"/>
      <c r="O66" s="121"/>
      <c r="P66" s="96"/>
    </row>
    <row r="67" spans="1:16" ht="12.75">
      <c r="A67" s="121"/>
      <c r="B67" s="122"/>
      <c r="C67" s="536"/>
      <c r="D67" s="121"/>
      <c r="E67" s="535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8"/>
    </row>
    <row r="68" spans="1:16" ht="12.75">
      <c r="A68" s="121"/>
      <c r="B68" s="122"/>
      <c r="C68" s="536"/>
      <c r="D68" s="121"/>
      <c r="E68" s="535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8"/>
    </row>
    <row r="69" spans="1:16" ht="12.75">
      <c r="A69" s="121"/>
      <c r="B69" s="122"/>
      <c r="C69" s="121"/>
      <c r="D69" s="121"/>
      <c r="E69" s="535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8"/>
    </row>
    <row r="70" spans="1:16" ht="12.75">
      <c r="A70" s="121"/>
      <c r="B70" s="122"/>
      <c r="C70" s="121"/>
      <c r="D70" s="121"/>
      <c r="E70" s="126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8"/>
    </row>
    <row r="71" spans="1:16" ht="12.75">
      <c r="A71" s="121"/>
      <c r="B71" s="122"/>
      <c r="C71" s="121"/>
      <c r="D71" s="121"/>
      <c r="E71" s="126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8"/>
    </row>
    <row r="72" spans="1:16" ht="12.75">
      <c r="A72" s="121"/>
      <c r="B72" s="122"/>
      <c r="C72" s="121"/>
      <c r="D72" s="121"/>
      <c r="E72" s="126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8"/>
    </row>
    <row r="73" spans="1:16" ht="12.75">
      <c r="A73" s="121"/>
      <c r="B73" s="122"/>
      <c r="C73" s="121"/>
      <c r="D73" s="121"/>
      <c r="E73" s="126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8"/>
    </row>
    <row r="74" spans="1:16" ht="12.75">
      <c r="A74" s="121"/>
      <c r="B74" s="122"/>
      <c r="C74" s="121"/>
      <c r="D74" s="121"/>
      <c r="E74" s="126"/>
      <c r="F74" s="121"/>
      <c r="G74" s="121"/>
      <c r="H74" s="121"/>
      <c r="I74" s="121"/>
      <c r="J74" s="127"/>
      <c r="K74" s="121"/>
      <c r="L74" s="121"/>
      <c r="M74" s="121"/>
      <c r="N74" s="121"/>
      <c r="O74" s="121"/>
      <c r="P74" s="128"/>
    </row>
    <row r="75" spans="1:16" ht="12.75">
      <c r="A75" s="121"/>
      <c r="B75" s="122"/>
      <c r="C75" s="121"/>
      <c r="D75" s="121"/>
      <c r="E75" s="126"/>
      <c r="F75" s="121"/>
      <c r="G75" s="121"/>
      <c r="H75" s="121"/>
      <c r="I75" s="121"/>
      <c r="J75" s="127"/>
      <c r="K75" s="121"/>
      <c r="L75" s="121"/>
      <c r="M75" s="121"/>
      <c r="N75" s="121"/>
      <c r="O75" s="121"/>
      <c r="P75" s="128"/>
    </row>
    <row r="76" spans="1:16" ht="12.75">
      <c r="A76" s="121"/>
      <c r="B76" s="122"/>
      <c r="C76" s="121"/>
      <c r="D76" s="121"/>
      <c r="E76" s="126"/>
      <c r="F76" s="121"/>
      <c r="G76" s="121"/>
      <c r="H76" s="121"/>
      <c r="I76" s="121"/>
      <c r="J76" s="127"/>
      <c r="K76" s="121"/>
      <c r="L76" s="121"/>
      <c r="M76" s="121"/>
      <c r="N76" s="121"/>
      <c r="O76" s="121"/>
      <c r="P76" s="128"/>
    </row>
    <row r="77" spans="1:16" ht="12.75">
      <c r="A77" s="121"/>
      <c r="B77" s="122"/>
      <c r="C77" s="121"/>
      <c r="D77" s="121"/>
      <c r="E77" s="124"/>
      <c r="F77" s="121"/>
      <c r="G77" s="121"/>
      <c r="H77" s="121"/>
      <c r="I77" s="121"/>
      <c r="J77" s="127"/>
      <c r="K77" s="121"/>
      <c r="L77" s="121"/>
      <c r="M77" s="121"/>
      <c r="N77" s="121"/>
      <c r="O77" s="121"/>
      <c r="P77" s="128"/>
    </row>
    <row r="78" spans="1:16" ht="12.75">
      <c r="A78" s="121"/>
      <c r="B78" s="122"/>
      <c r="C78" s="121"/>
      <c r="D78" s="121"/>
      <c r="E78" s="124"/>
      <c r="F78" s="121"/>
      <c r="G78" s="121"/>
      <c r="H78" s="121"/>
      <c r="I78" s="121"/>
      <c r="J78" s="127"/>
      <c r="K78" s="121"/>
      <c r="L78" s="121"/>
      <c r="M78" s="121"/>
      <c r="N78" s="121"/>
      <c r="O78" s="121"/>
      <c r="P78" s="128"/>
    </row>
    <row r="79" spans="1:16" ht="12.75">
      <c r="A79" s="121"/>
      <c r="B79" s="122"/>
      <c r="C79" s="121"/>
      <c r="D79" s="121"/>
      <c r="E79" s="126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8"/>
    </row>
    <row r="80" spans="1:16" ht="12.75">
      <c r="A80" s="121"/>
      <c r="B80" s="122"/>
      <c r="C80" s="121"/>
      <c r="D80" s="121"/>
      <c r="E80" s="126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8"/>
    </row>
    <row r="81" spans="1:16" ht="12.75">
      <c r="A81" s="121"/>
      <c r="B81" s="122"/>
      <c r="C81" s="121"/>
      <c r="D81" s="121"/>
      <c r="E81" s="124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8"/>
    </row>
    <row r="82" spans="1:16" ht="12.75">
      <c r="A82" s="121"/>
      <c r="B82" s="122"/>
      <c r="C82" s="121"/>
      <c r="D82" s="121"/>
      <c r="E82" s="124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9"/>
    </row>
    <row r="83" spans="1:16" ht="12.75">
      <c r="A83" s="121"/>
      <c r="B83" s="121"/>
      <c r="C83" s="123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30"/>
    </row>
    <row r="84" spans="1:16" ht="12.75">
      <c r="A84" s="121"/>
      <c r="B84" s="121"/>
      <c r="C84" s="123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30"/>
    </row>
    <row r="85" spans="1:16" ht="12.75">
      <c r="A85" s="121"/>
      <c r="B85" s="121"/>
      <c r="C85" s="123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30"/>
    </row>
    <row r="86" ht="12.75">
      <c r="A86" s="96"/>
    </row>
    <row r="87" ht="12.75">
      <c r="A87" s="96"/>
    </row>
    <row r="88" ht="12.75">
      <c r="A88" s="96"/>
    </row>
    <row r="89" ht="12.75">
      <c r="A89" s="96"/>
    </row>
    <row r="90" ht="12.75">
      <c r="A90" s="96"/>
    </row>
    <row r="91" ht="12.75">
      <c r="A91" s="96"/>
    </row>
    <row r="92" ht="12.75">
      <c r="A92" s="96"/>
    </row>
    <row r="93" ht="12.75">
      <c r="A93" s="96"/>
    </row>
  </sheetData>
  <mergeCells count="21">
    <mergeCell ref="A6:P6"/>
    <mergeCell ref="B7:B30"/>
    <mergeCell ref="A33:A34"/>
    <mergeCell ref="B33:B34"/>
    <mergeCell ref="C33:C34"/>
    <mergeCell ref="L33:O33"/>
    <mergeCell ref="E61:E62"/>
    <mergeCell ref="C67:C68"/>
    <mergeCell ref="E67:E69"/>
    <mergeCell ref="A32:P32"/>
    <mergeCell ref="P33:P34"/>
    <mergeCell ref="B35:B49"/>
    <mergeCell ref="A1:O1"/>
    <mergeCell ref="A2:P2"/>
    <mergeCell ref="A3:P3"/>
    <mergeCell ref="A4:A5"/>
    <mergeCell ref="B4:B5"/>
    <mergeCell ref="C4:C5"/>
    <mergeCell ref="N4:O4"/>
    <mergeCell ref="P4:P5"/>
    <mergeCell ref="L4:M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P88"/>
  <sheetViews>
    <sheetView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18.57421875" style="0" customWidth="1"/>
    <col min="3" max="3" width="15.421875" style="0" customWidth="1"/>
    <col min="4" max="4" width="11.00390625" style="0" customWidth="1"/>
    <col min="5" max="5" width="10.28125" style="0" customWidth="1"/>
    <col min="6" max="6" width="5.140625" style="0" customWidth="1"/>
    <col min="7" max="7" width="6.8515625" style="0" customWidth="1"/>
    <col min="8" max="8" width="12.140625" style="0" customWidth="1"/>
    <col min="9" max="9" width="5.7109375" style="0" customWidth="1"/>
    <col min="10" max="10" width="6.57421875" style="0" customWidth="1"/>
    <col min="11" max="11" width="6.140625" style="0" customWidth="1"/>
    <col min="12" max="12" width="9.28125" style="0" customWidth="1"/>
    <col min="13" max="13" width="8.140625" style="0" customWidth="1"/>
    <col min="14" max="14" width="6.140625" style="0" customWidth="1"/>
    <col min="15" max="15" width="6.421875" style="0" customWidth="1"/>
    <col min="16" max="16" width="19.28125" style="0" customWidth="1"/>
  </cols>
  <sheetData>
    <row r="1" spans="1:16" ht="18.75" customHeight="1">
      <c r="A1" s="358" t="s">
        <v>1130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35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2.75" customHeight="1">
      <c r="A3" s="360" t="s">
        <v>0</v>
      </c>
      <c r="B3" s="360" t="s">
        <v>1</v>
      </c>
      <c r="C3" s="360" t="s">
        <v>2</v>
      </c>
      <c r="D3" s="555" t="s">
        <v>12</v>
      </c>
      <c r="E3" s="360" t="s">
        <v>13</v>
      </c>
      <c r="F3" s="423" t="s">
        <v>1051</v>
      </c>
      <c r="G3" s="423" t="s">
        <v>15</v>
      </c>
      <c r="H3" s="555" t="s">
        <v>9</v>
      </c>
      <c r="I3" s="357" t="s">
        <v>3</v>
      </c>
      <c r="J3" s="357" t="s">
        <v>4</v>
      </c>
      <c r="K3" s="357" t="s">
        <v>5</v>
      </c>
      <c r="L3" s="360" t="s">
        <v>6</v>
      </c>
      <c r="M3" s="360"/>
      <c r="N3" s="557" t="s">
        <v>17</v>
      </c>
      <c r="O3" s="557"/>
      <c r="P3" s="555" t="s">
        <v>16</v>
      </c>
    </row>
    <row r="4" spans="1:16" ht="42.75" customHeight="1">
      <c r="A4" s="360"/>
      <c r="B4" s="360"/>
      <c r="C4" s="360"/>
      <c r="D4" s="556"/>
      <c r="E4" s="360"/>
      <c r="F4" s="424"/>
      <c r="G4" s="424"/>
      <c r="H4" s="558"/>
      <c r="I4" s="357"/>
      <c r="J4" s="357"/>
      <c r="K4" s="357"/>
      <c r="L4" s="9" t="s">
        <v>7</v>
      </c>
      <c r="M4" s="9" t="s">
        <v>8</v>
      </c>
      <c r="N4" s="60" t="s">
        <v>18</v>
      </c>
      <c r="O4" s="60" t="s">
        <v>19</v>
      </c>
      <c r="P4" s="556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21" t="s">
        <v>10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</row>
    <row r="7" spans="1:16" ht="34.5" customHeight="1">
      <c r="A7" s="61">
        <v>1</v>
      </c>
      <c r="B7" s="62" t="s">
        <v>190</v>
      </c>
      <c r="C7" s="61" t="s">
        <v>191</v>
      </c>
      <c r="D7" s="61">
        <v>398296</v>
      </c>
      <c r="E7" s="63" t="s">
        <v>192</v>
      </c>
      <c r="F7" s="61" t="s">
        <v>193</v>
      </c>
      <c r="G7" s="63" t="s">
        <v>194</v>
      </c>
      <c r="H7" s="63" t="s">
        <v>68</v>
      </c>
      <c r="I7" s="63">
        <v>251</v>
      </c>
      <c r="J7" s="64" t="s">
        <v>195</v>
      </c>
      <c r="K7" s="65">
        <v>2.5</v>
      </c>
      <c r="L7" s="66">
        <v>615</v>
      </c>
      <c r="M7" s="66">
        <f>SUM(N7,O7)</f>
        <v>570</v>
      </c>
      <c r="N7" s="63">
        <v>128</v>
      </c>
      <c r="O7" s="63">
        <v>442</v>
      </c>
      <c r="P7" s="61" t="s">
        <v>196</v>
      </c>
    </row>
    <row r="8" spans="1:16" ht="15.75">
      <c r="A8" s="61"/>
      <c r="B8" s="324"/>
      <c r="C8" s="324"/>
      <c r="D8" s="61"/>
      <c r="E8" s="63"/>
      <c r="F8" s="61" t="s">
        <v>193</v>
      </c>
      <c r="G8" s="63" t="s">
        <v>194</v>
      </c>
      <c r="H8" s="63" t="s">
        <v>197</v>
      </c>
      <c r="I8" s="63">
        <v>268</v>
      </c>
      <c r="J8" s="64" t="s">
        <v>198</v>
      </c>
      <c r="K8" s="65">
        <v>4.5</v>
      </c>
      <c r="L8" s="66">
        <v>1485</v>
      </c>
      <c r="M8" s="66">
        <f aca="true" t="shared" si="0" ref="M8:M35">SUM(N8,O8)</f>
        <v>1364</v>
      </c>
      <c r="N8" s="63">
        <v>240</v>
      </c>
      <c r="O8" s="63">
        <v>1124</v>
      </c>
      <c r="P8" s="61" t="s">
        <v>199</v>
      </c>
    </row>
    <row r="9" spans="1:16" ht="15.75">
      <c r="A9" s="61"/>
      <c r="B9" s="67"/>
      <c r="C9" s="324"/>
      <c r="D9" s="61"/>
      <c r="E9" s="63"/>
      <c r="F9" s="61" t="s">
        <v>193</v>
      </c>
      <c r="G9" s="63" t="s">
        <v>194</v>
      </c>
      <c r="H9" s="63" t="s">
        <v>197</v>
      </c>
      <c r="I9" s="63">
        <v>271</v>
      </c>
      <c r="J9" s="64" t="s">
        <v>200</v>
      </c>
      <c r="K9" s="65">
        <v>4.3</v>
      </c>
      <c r="L9" s="66">
        <v>1208</v>
      </c>
      <c r="M9" s="66">
        <f t="shared" si="0"/>
        <v>1084</v>
      </c>
      <c r="N9" s="63">
        <v>134</v>
      </c>
      <c r="O9" s="63">
        <v>950</v>
      </c>
      <c r="P9" s="61" t="s">
        <v>199</v>
      </c>
    </row>
    <row r="10" spans="1:16" ht="15.75">
      <c r="A10" s="61">
        <v>2</v>
      </c>
      <c r="B10" s="67"/>
      <c r="C10" s="61" t="s">
        <v>201</v>
      </c>
      <c r="D10" s="61">
        <v>398297</v>
      </c>
      <c r="E10" s="63" t="s">
        <v>192</v>
      </c>
      <c r="F10" s="63" t="s">
        <v>202</v>
      </c>
      <c r="G10" s="63" t="s">
        <v>194</v>
      </c>
      <c r="H10" s="63" t="s">
        <v>203</v>
      </c>
      <c r="I10" s="63">
        <v>74</v>
      </c>
      <c r="J10" s="64" t="s">
        <v>204</v>
      </c>
      <c r="K10" s="63">
        <v>0.9</v>
      </c>
      <c r="L10" s="66">
        <v>528</v>
      </c>
      <c r="M10" s="66">
        <f t="shared" si="0"/>
        <v>453</v>
      </c>
      <c r="N10" s="63">
        <v>15</v>
      </c>
      <c r="O10" s="63">
        <v>438</v>
      </c>
      <c r="P10" s="61" t="s">
        <v>205</v>
      </c>
    </row>
    <row r="11" spans="1:16" ht="15.75">
      <c r="A11" s="61"/>
      <c r="B11" s="67"/>
      <c r="C11" s="67"/>
      <c r="D11" s="61"/>
      <c r="E11" s="63"/>
      <c r="F11" s="63" t="s">
        <v>202</v>
      </c>
      <c r="G11" s="63" t="s">
        <v>194</v>
      </c>
      <c r="H11" s="63" t="s">
        <v>206</v>
      </c>
      <c r="I11" s="63">
        <v>74</v>
      </c>
      <c r="J11" s="64" t="s">
        <v>207</v>
      </c>
      <c r="K11" s="65">
        <v>2</v>
      </c>
      <c r="L11" s="66">
        <v>640</v>
      </c>
      <c r="M11" s="66">
        <f t="shared" si="0"/>
        <v>568</v>
      </c>
      <c r="N11" s="63">
        <v>59</v>
      </c>
      <c r="O11" s="63">
        <v>509</v>
      </c>
      <c r="P11" s="61" t="s">
        <v>205</v>
      </c>
    </row>
    <row r="12" spans="1:16" ht="15.75">
      <c r="A12" s="61">
        <v>3</v>
      </c>
      <c r="B12" s="67"/>
      <c r="C12" s="325" t="s">
        <v>208</v>
      </c>
      <c r="D12" s="61">
        <v>398298</v>
      </c>
      <c r="E12" s="63" t="s">
        <v>192</v>
      </c>
      <c r="F12" s="63" t="s">
        <v>202</v>
      </c>
      <c r="G12" s="63" t="s">
        <v>209</v>
      </c>
      <c r="H12" s="63" t="s">
        <v>210</v>
      </c>
      <c r="I12" s="63">
        <v>344</v>
      </c>
      <c r="J12" s="64" t="s">
        <v>211</v>
      </c>
      <c r="K12" s="65">
        <v>5</v>
      </c>
      <c r="L12" s="66">
        <v>968</v>
      </c>
      <c r="M12" s="66">
        <f t="shared" si="0"/>
        <v>832</v>
      </c>
      <c r="N12" s="63">
        <v>257</v>
      </c>
      <c r="O12" s="63">
        <v>575</v>
      </c>
      <c r="P12" s="61" t="s">
        <v>212</v>
      </c>
    </row>
    <row r="13" spans="1:16" ht="15.75">
      <c r="A13" s="61">
        <v>4</v>
      </c>
      <c r="B13" s="67"/>
      <c r="C13" s="67"/>
      <c r="D13" s="61">
        <v>398299</v>
      </c>
      <c r="E13" s="63" t="s">
        <v>192</v>
      </c>
      <c r="F13" s="63" t="s">
        <v>202</v>
      </c>
      <c r="G13" s="63" t="s">
        <v>194</v>
      </c>
      <c r="H13" s="63" t="s">
        <v>213</v>
      </c>
      <c r="I13" s="63">
        <v>332</v>
      </c>
      <c r="J13" s="64" t="s">
        <v>214</v>
      </c>
      <c r="K13" s="65">
        <v>1.9</v>
      </c>
      <c r="L13" s="66">
        <v>513</v>
      </c>
      <c r="M13" s="66">
        <f t="shared" si="0"/>
        <v>457</v>
      </c>
      <c r="N13" s="63">
        <v>79</v>
      </c>
      <c r="O13" s="63">
        <v>378</v>
      </c>
      <c r="P13" s="61" t="s">
        <v>212</v>
      </c>
    </row>
    <row r="14" spans="1:16" ht="15.75">
      <c r="A14" s="61"/>
      <c r="B14" s="67"/>
      <c r="C14" s="67"/>
      <c r="D14" s="61"/>
      <c r="E14" s="63"/>
      <c r="F14" s="61" t="s">
        <v>193</v>
      </c>
      <c r="G14" s="63" t="s">
        <v>194</v>
      </c>
      <c r="H14" s="63" t="s">
        <v>213</v>
      </c>
      <c r="I14" s="63">
        <v>338</v>
      </c>
      <c r="J14" s="64" t="s">
        <v>215</v>
      </c>
      <c r="K14" s="65">
        <v>0.4</v>
      </c>
      <c r="L14" s="66">
        <v>121</v>
      </c>
      <c r="M14" s="66">
        <f t="shared" si="0"/>
        <v>109</v>
      </c>
      <c r="N14" s="63">
        <v>26</v>
      </c>
      <c r="O14" s="63">
        <v>83</v>
      </c>
      <c r="P14" s="61" t="s">
        <v>212</v>
      </c>
    </row>
    <row r="15" spans="1:16" ht="15.75">
      <c r="A15" s="61">
        <v>5</v>
      </c>
      <c r="B15" s="67"/>
      <c r="C15" s="61" t="s">
        <v>216</v>
      </c>
      <c r="D15" s="61">
        <v>398300</v>
      </c>
      <c r="E15" s="63" t="s">
        <v>192</v>
      </c>
      <c r="F15" s="61" t="s">
        <v>193</v>
      </c>
      <c r="G15" s="63" t="s">
        <v>194</v>
      </c>
      <c r="H15" s="63" t="s">
        <v>213</v>
      </c>
      <c r="I15" s="63">
        <v>374</v>
      </c>
      <c r="J15" s="64" t="s">
        <v>217</v>
      </c>
      <c r="K15" s="63">
        <v>1.1</v>
      </c>
      <c r="L15" s="66">
        <v>299</v>
      </c>
      <c r="M15" s="66">
        <f t="shared" si="0"/>
        <v>266</v>
      </c>
      <c r="N15" s="63">
        <v>37</v>
      </c>
      <c r="O15" s="63">
        <v>229</v>
      </c>
      <c r="P15" s="61" t="s">
        <v>218</v>
      </c>
    </row>
    <row r="16" spans="1:16" ht="15.75">
      <c r="A16" s="61"/>
      <c r="B16" s="67"/>
      <c r="C16" s="61"/>
      <c r="D16" s="61"/>
      <c r="E16" s="63"/>
      <c r="F16" s="61" t="s">
        <v>193</v>
      </c>
      <c r="G16" s="63" t="s">
        <v>194</v>
      </c>
      <c r="H16" s="63" t="s">
        <v>68</v>
      </c>
      <c r="I16" s="63">
        <v>401</v>
      </c>
      <c r="J16" s="64" t="s">
        <v>219</v>
      </c>
      <c r="K16" s="65">
        <v>2.9</v>
      </c>
      <c r="L16" s="66">
        <v>1072</v>
      </c>
      <c r="M16" s="66">
        <f t="shared" si="0"/>
        <v>928</v>
      </c>
      <c r="N16" s="63">
        <v>182</v>
      </c>
      <c r="O16" s="63">
        <v>746</v>
      </c>
      <c r="P16" s="61" t="s">
        <v>212</v>
      </c>
    </row>
    <row r="17" spans="1:16" ht="15.75">
      <c r="A17" s="61"/>
      <c r="B17" s="67"/>
      <c r="C17" s="61"/>
      <c r="D17" s="61"/>
      <c r="E17" s="63"/>
      <c r="F17" s="61" t="s">
        <v>193</v>
      </c>
      <c r="G17" s="63" t="s">
        <v>194</v>
      </c>
      <c r="H17" s="63" t="s">
        <v>213</v>
      </c>
      <c r="I17" s="63">
        <v>406</v>
      </c>
      <c r="J17" s="64" t="s">
        <v>220</v>
      </c>
      <c r="K17" s="65">
        <v>2.8</v>
      </c>
      <c r="L17" s="66">
        <v>923</v>
      </c>
      <c r="M17" s="66">
        <f t="shared" si="0"/>
        <v>797</v>
      </c>
      <c r="N17" s="63">
        <v>149</v>
      </c>
      <c r="O17" s="63">
        <v>648</v>
      </c>
      <c r="P17" s="61" t="s">
        <v>212</v>
      </c>
    </row>
    <row r="18" spans="1:16" ht="15.75">
      <c r="A18" s="61"/>
      <c r="B18" s="67"/>
      <c r="C18" s="61"/>
      <c r="D18" s="61"/>
      <c r="E18" s="63"/>
      <c r="F18" s="61" t="s">
        <v>193</v>
      </c>
      <c r="G18" s="63" t="s">
        <v>194</v>
      </c>
      <c r="H18" s="63" t="s">
        <v>68</v>
      </c>
      <c r="I18" s="63">
        <v>411</v>
      </c>
      <c r="J18" s="64" t="s">
        <v>221</v>
      </c>
      <c r="K18" s="65">
        <v>3.3</v>
      </c>
      <c r="L18" s="66">
        <v>1144</v>
      </c>
      <c r="M18" s="66">
        <f t="shared" si="0"/>
        <v>999</v>
      </c>
      <c r="N18" s="63">
        <v>183</v>
      </c>
      <c r="O18" s="63">
        <v>816</v>
      </c>
      <c r="P18" s="61" t="s">
        <v>212</v>
      </c>
    </row>
    <row r="19" spans="1:16" ht="15.75">
      <c r="A19" s="61">
        <v>6</v>
      </c>
      <c r="B19" s="67"/>
      <c r="C19" s="61" t="s">
        <v>222</v>
      </c>
      <c r="D19" s="61">
        <v>398401</v>
      </c>
      <c r="E19" s="63" t="s">
        <v>192</v>
      </c>
      <c r="F19" s="61" t="s">
        <v>193</v>
      </c>
      <c r="G19" s="63" t="s">
        <v>194</v>
      </c>
      <c r="H19" s="63" t="s">
        <v>213</v>
      </c>
      <c r="I19" s="63">
        <v>182</v>
      </c>
      <c r="J19" s="64" t="s">
        <v>223</v>
      </c>
      <c r="K19" s="65">
        <v>3.8</v>
      </c>
      <c r="L19" s="66">
        <v>1160</v>
      </c>
      <c r="M19" s="66">
        <f t="shared" si="0"/>
        <v>1065</v>
      </c>
      <c r="N19" s="63">
        <v>72</v>
      </c>
      <c r="O19" s="63">
        <v>993</v>
      </c>
      <c r="P19" s="61" t="s">
        <v>224</v>
      </c>
    </row>
    <row r="20" spans="1:16" ht="15.75">
      <c r="A20" s="61"/>
      <c r="B20" s="67"/>
      <c r="C20" s="61"/>
      <c r="D20" s="61"/>
      <c r="E20" s="63"/>
      <c r="F20" s="61" t="s">
        <v>193</v>
      </c>
      <c r="G20" s="63" t="s">
        <v>194</v>
      </c>
      <c r="H20" s="63" t="s">
        <v>213</v>
      </c>
      <c r="I20" s="63">
        <v>202</v>
      </c>
      <c r="J20" s="64" t="s">
        <v>225</v>
      </c>
      <c r="K20" s="65">
        <v>5</v>
      </c>
      <c r="L20" s="66">
        <v>1404</v>
      </c>
      <c r="M20" s="66">
        <f t="shared" si="0"/>
        <v>1255</v>
      </c>
      <c r="N20" s="63">
        <v>279</v>
      </c>
      <c r="O20" s="63">
        <v>976</v>
      </c>
      <c r="P20" s="61" t="s">
        <v>224</v>
      </c>
    </row>
    <row r="21" spans="1:16" ht="15.75">
      <c r="A21" s="61"/>
      <c r="B21" s="67"/>
      <c r="C21" s="61"/>
      <c r="D21" s="61"/>
      <c r="E21" s="63"/>
      <c r="F21" s="61" t="s">
        <v>193</v>
      </c>
      <c r="G21" s="63" t="s">
        <v>194</v>
      </c>
      <c r="H21" s="63" t="s">
        <v>213</v>
      </c>
      <c r="I21" s="63">
        <v>214</v>
      </c>
      <c r="J21" s="64" t="s">
        <v>226</v>
      </c>
      <c r="K21" s="63">
        <v>4.9</v>
      </c>
      <c r="L21" s="66">
        <v>1701</v>
      </c>
      <c r="M21" s="66">
        <f t="shared" si="0"/>
        <v>1559</v>
      </c>
      <c r="N21" s="63">
        <v>298</v>
      </c>
      <c r="O21" s="63">
        <v>1261</v>
      </c>
      <c r="P21" s="61" t="s">
        <v>224</v>
      </c>
    </row>
    <row r="22" spans="1:16" ht="15.75">
      <c r="A22" s="61"/>
      <c r="B22" s="67"/>
      <c r="C22" s="61"/>
      <c r="D22" s="61"/>
      <c r="E22" s="63"/>
      <c r="F22" s="61" t="s">
        <v>193</v>
      </c>
      <c r="G22" s="63" t="s">
        <v>194</v>
      </c>
      <c r="H22" s="63" t="s">
        <v>197</v>
      </c>
      <c r="I22" s="63">
        <v>237</v>
      </c>
      <c r="J22" s="64" t="s">
        <v>227</v>
      </c>
      <c r="K22" s="65">
        <v>1.9</v>
      </c>
      <c r="L22" s="66">
        <v>706</v>
      </c>
      <c r="M22" s="66">
        <f t="shared" si="0"/>
        <v>645</v>
      </c>
      <c r="N22" s="63">
        <v>57</v>
      </c>
      <c r="O22" s="63">
        <v>588</v>
      </c>
      <c r="P22" s="61" t="s">
        <v>228</v>
      </c>
    </row>
    <row r="23" spans="1:16" ht="15.75">
      <c r="A23" s="61">
        <v>7</v>
      </c>
      <c r="B23" s="67"/>
      <c r="C23" s="61" t="s">
        <v>229</v>
      </c>
      <c r="D23" s="61">
        <v>398402</v>
      </c>
      <c r="E23" s="63" t="s">
        <v>192</v>
      </c>
      <c r="F23" s="61" t="s">
        <v>193</v>
      </c>
      <c r="G23" s="63" t="s">
        <v>209</v>
      </c>
      <c r="H23" s="63" t="s">
        <v>230</v>
      </c>
      <c r="I23" s="63">
        <v>467</v>
      </c>
      <c r="J23" s="64" t="s">
        <v>231</v>
      </c>
      <c r="K23" s="65">
        <v>3.6</v>
      </c>
      <c r="L23" s="66">
        <v>1108</v>
      </c>
      <c r="M23" s="66">
        <f t="shared" si="0"/>
        <v>1011</v>
      </c>
      <c r="N23" s="63">
        <v>592</v>
      </c>
      <c r="O23" s="63">
        <v>419</v>
      </c>
      <c r="P23" s="61" t="s">
        <v>232</v>
      </c>
    </row>
    <row r="24" spans="1:16" ht="15.75">
      <c r="A24" s="61">
        <v>8</v>
      </c>
      <c r="B24" s="67"/>
      <c r="C24" s="61" t="s">
        <v>216</v>
      </c>
      <c r="D24" s="61">
        <v>398403</v>
      </c>
      <c r="E24" s="63" t="s">
        <v>1052</v>
      </c>
      <c r="F24" s="61" t="s">
        <v>193</v>
      </c>
      <c r="G24" s="63" t="s">
        <v>194</v>
      </c>
      <c r="H24" s="63" t="s">
        <v>68</v>
      </c>
      <c r="I24" s="63">
        <v>406</v>
      </c>
      <c r="J24" s="64" t="s">
        <v>1053</v>
      </c>
      <c r="K24" s="63">
        <v>3.4</v>
      </c>
      <c r="L24" s="63">
        <v>1299</v>
      </c>
      <c r="M24" s="66">
        <f t="shared" si="0"/>
        <v>1148</v>
      </c>
      <c r="N24" s="63">
        <v>357</v>
      </c>
      <c r="O24" s="63">
        <v>791</v>
      </c>
      <c r="P24" s="61" t="s">
        <v>212</v>
      </c>
    </row>
    <row r="25" spans="1:16" ht="15.75">
      <c r="A25" s="61"/>
      <c r="B25" s="67"/>
      <c r="C25" s="61"/>
      <c r="D25" s="61"/>
      <c r="E25" s="63"/>
      <c r="F25" s="61" t="s">
        <v>193</v>
      </c>
      <c r="G25" s="63" t="s">
        <v>194</v>
      </c>
      <c r="H25" s="63" t="s">
        <v>213</v>
      </c>
      <c r="I25" s="63">
        <v>407</v>
      </c>
      <c r="J25" s="64" t="s">
        <v>215</v>
      </c>
      <c r="K25" s="63">
        <v>2.5</v>
      </c>
      <c r="L25" s="63">
        <v>863</v>
      </c>
      <c r="M25" s="66">
        <f t="shared" si="0"/>
        <v>785</v>
      </c>
      <c r="N25" s="63">
        <v>203</v>
      </c>
      <c r="O25" s="63">
        <v>582</v>
      </c>
      <c r="P25" s="61" t="s">
        <v>212</v>
      </c>
    </row>
    <row r="26" spans="1:16" ht="15.75">
      <c r="A26" s="61">
        <v>9</v>
      </c>
      <c r="B26" s="67"/>
      <c r="C26" s="61" t="s">
        <v>222</v>
      </c>
      <c r="D26" s="61">
        <v>398404</v>
      </c>
      <c r="E26" s="63" t="s">
        <v>1052</v>
      </c>
      <c r="F26" s="61" t="s">
        <v>193</v>
      </c>
      <c r="G26" s="63" t="s">
        <v>194</v>
      </c>
      <c r="H26" s="63" t="s">
        <v>197</v>
      </c>
      <c r="I26" s="63">
        <v>189</v>
      </c>
      <c r="J26" s="64" t="s">
        <v>221</v>
      </c>
      <c r="K26" s="63">
        <v>4.8</v>
      </c>
      <c r="L26" s="63">
        <v>1501</v>
      </c>
      <c r="M26" s="66">
        <f t="shared" si="0"/>
        <v>1366</v>
      </c>
      <c r="N26" s="63">
        <v>274</v>
      </c>
      <c r="O26" s="63">
        <v>1092</v>
      </c>
      <c r="P26" s="61" t="s">
        <v>224</v>
      </c>
    </row>
    <row r="27" spans="1:16" ht="15.75">
      <c r="A27" s="61"/>
      <c r="B27" s="67"/>
      <c r="C27" s="61"/>
      <c r="D27" s="61"/>
      <c r="E27" s="63"/>
      <c r="F27" s="61" t="s">
        <v>193</v>
      </c>
      <c r="G27" s="63" t="s">
        <v>194</v>
      </c>
      <c r="H27" s="63" t="s">
        <v>197</v>
      </c>
      <c r="I27" s="63">
        <v>201</v>
      </c>
      <c r="J27" s="64" t="s">
        <v>1054</v>
      </c>
      <c r="K27" s="63">
        <v>4.4</v>
      </c>
      <c r="L27" s="63">
        <v>1538</v>
      </c>
      <c r="M27" s="66">
        <f t="shared" si="0"/>
        <v>1377</v>
      </c>
      <c r="N27" s="63">
        <v>265</v>
      </c>
      <c r="O27" s="63">
        <v>1112</v>
      </c>
      <c r="P27" s="61" t="s">
        <v>224</v>
      </c>
    </row>
    <row r="28" spans="1:16" ht="15.75">
      <c r="A28" s="61"/>
      <c r="B28" s="67"/>
      <c r="C28" s="61"/>
      <c r="D28" s="61"/>
      <c r="E28" s="63"/>
      <c r="F28" s="61" t="s">
        <v>193</v>
      </c>
      <c r="G28" s="63" t="s">
        <v>194</v>
      </c>
      <c r="H28" s="63" t="s">
        <v>197</v>
      </c>
      <c r="I28" s="63">
        <v>203</v>
      </c>
      <c r="J28" s="64" t="s">
        <v>223</v>
      </c>
      <c r="K28" s="65">
        <v>5</v>
      </c>
      <c r="L28" s="63">
        <v>1372</v>
      </c>
      <c r="M28" s="66">
        <f t="shared" si="0"/>
        <v>1259</v>
      </c>
      <c r="N28" s="63">
        <v>102</v>
      </c>
      <c r="O28" s="63">
        <v>1157</v>
      </c>
      <c r="P28" s="61" t="s">
        <v>224</v>
      </c>
    </row>
    <row r="29" spans="1:16" ht="15.75">
      <c r="A29" s="61">
        <v>10</v>
      </c>
      <c r="B29" s="67"/>
      <c r="C29" s="61" t="s">
        <v>201</v>
      </c>
      <c r="D29" s="61">
        <v>398405</v>
      </c>
      <c r="E29" s="63" t="s">
        <v>1052</v>
      </c>
      <c r="F29" s="63" t="s">
        <v>202</v>
      </c>
      <c r="G29" s="63" t="s">
        <v>194</v>
      </c>
      <c r="H29" s="63" t="s">
        <v>213</v>
      </c>
      <c r="I29" s="63">
        <v>73</v>
      </c>
      <c r="J29" s="64" t="s">
        <v>231</v>
      </c>
      <c r="K29" s="63">
        <v>1.7</v>
      </c>
      <c r="L29" s="63">
        <v>574</v>
      </c>
      <c r="M29" s="66">
        <f t="shared" si="0"/>
        <v>505</v>
      </c>
      <c r="N29" s="63">
        <v>49</v>
      </c>
      <c r="O29" s="63">
        <v>456</v>
      </c>
      <c r="P29" s="61" t="s">
        <v>205</v>
      </c>
    </row>
    <row r="30" spans="1:16" ht="15.75">
      <c r="A30" s="61"/>
      <c r="B30" s="67"/>
      <c r="C30" s="61"/>
      <c r="D30" s="61"/>
      <c r="E30" s="63"/>
      <c r="F30" s="63" t="s">
        <v>202</v>
      </c>
      <c r="G30" s="63" t="s">
        <v>194</v>
      </c>
      <c r="H30" s="63" t="s">
        <v>206</v>
      </c>
      <c r="I30" s="63">
        <v>81</v>
      </c>
      <c r="J30" s="64" t="s">
        <v>302</v>
      </c>
      <c r="K30" s="65">
        <v>1</v>
      </c>
      <c r="L30" s="63">
        <v>397</v>
      </c>
      <c r="M30" s="66">
        <f t="shared" si="0"/>
        <v>344</v>
      </c>
      <c r="N30" s="63">
        <v>52</v>
      </c>
      <c r="O30" s="63">
        <v>292</v>
      </c>
      <c r="P30" s="61" t="s">
        <v>205</v>
      </c>
    </row>
    <row r="31" spans="1:16" ht="15.75">
      <c r="A31" s="61">
        <v>11</v>
      </c>
      <c r="B31" s="67"/>
      <c r="C31" s="61" t="s">
        <v>208</v>
      </c>
      <c r="D31" s="61">
        <v>398406</v>
      </c>
      <c r="E31" s="63" t="s">
        <v>1052</v>
      </c>
      <c r="F31" s="63" t="s">
        <v>202</v>
      </c>
      <c r="G31" s="63" t="s">
        <v>1055</v>
      </c>
      <c r="H31" s="63" t="s">
        <v>210</v>
      </c>
      <c r="I31" s="63">
        <v>336</v>
      </c>
      <c r="J31" s="64" t="s">
        <v>221</v>
      </c>
      <c r="K31" s="63">
        <v>4.4</v>
      </c>
      <c r="L31" s="63">
        <v>787</v>
      </c>
      <c r="M31" s="66">
        <f t="shared" si="0"/>
        <v>649</v>
      </c>
      <c r="N31" s="63">
        <v>97</v>
      </c>
      <c r="O31" s="63">
        <v>552</v>
      </c>
      <c r="P31" s="61" t="s">
        <v>212</v>
      </c>
    </row>
    <row r="32" spans="1:16" ht="15.75">
      <c r="A32" s="61"/>
      <c r="B32" s="67"/>
      <c r="C32" s="61"/>
      <c r="D32" s="61"/>
      <c r="E32" s="63"/>
      <c r="F32" s="63" t="s">
        <v>202</v>
      </c>
      <c r="G32" s="63" t="s">
        <v>1055</v>
      </c>
      <c r="H32" s="63" t="s">
        <v>210</v>
      </c>
      <c r="I32" s="63">
        <v>343</v>
      </c>
      <c r="J32" s="64" t="s">
        <v>1056</v>
      </c>
      <c r="K32" s="63">
        <v>4.9</v>
      </c>
      <c r="L32" s="63">
        <v>571</v>
      </c>
      <c r="M32" s="66">
        <f t="shared" si="0"/>
        <v>508</v>
      </c>
      <c r="N32" s="63">
        <v>46</v>
      </c>
      <c r="O32" s="63">
        <v>462</v>
      </c>
      <c r="P32" s="61" t="s">
        <v>212</v>
      </c>
    </row>
    <row r="33" spans="1:16" ht="15.75">
      <c r="A33" s="61">
        <v>12</v>
      </c>
      <c r="B33" s="67"/>
      <c r="C33" s="61" t="s">
        <v>208</v>
      </c>
      <c r="D33" s="61">
        <v>398407</v>
      </c>
      <c r="E33" s="63" t="s">
        <v>1052</v>
      </c>
      <c r="F33" s="63" t="s">
        <v>202</v>
      </c>
      <c r="G33" s="63" t="s">
        <v>194</v>
      </c>
      <c r="H33" s="63" t="s">
        <v>68</v>
      </c>
      <c r="I33" s="63">
        <v>337</v>
      </c>
      <c r="J33" s="64" t="s">
        <v>1057</v>
      </c>
      <c r="K33" s="65">
        <v>2</v>
      </c>
      <c r="L33" s="63">
        <v>552</v>
      </c>
      <c r="M33" s="66">
        <f t="shared" si="0"/>
        <v>485</v>
      </c>
      <c r="N33" s="63">
        <v>98</v>
      </c>
      <c r="O33" s="63">
        <v>387</v>
      </c>
      <c r="P33" s="61" t="s">
        <v>212</v>
      </c>
    </row>
    <row r="34" spans="1:16" ht="15.75">
      <c r="A34" s="61"/>
      <c r="B34" s="67"/>
      <c r="C34" s="61"/>
      <c r="D34" s="61"/>
      <c r="E34" s="63"/>
      <c r="F34" s="61" t="s">
        <v>193</v>
      </c>
      <c r="G34" s="63" t="s">
        <v>194</v>
      </c>
      <c r="H34" s="63" t="s">
        <v>625</v>
      </c>
      <c r="I34" s="63">
        <v>338</v>
      </c>
      <c r="J34" s="63">
        <v>11</v>
      </c>
      <c r="K34" s="65">
        <v>0.4</v>
      </c>
      <c r="L34" s="66">
        <v>121</v>
      </c>
      <c r="M34" s="66">
        <f t="shared" si="0"/>
        <v>107</v>
      </c>
      <c r="N34" s="63">
        <v>19</v>
      </c>
      <c r="O34" s="63">
        <v>88</v>
      </c>
      <c r="P34" s="61" t="s">
        <v>212</v>
      </c>
    </row>
    <row r="35" spans="1:16" ht="15.75">
      <c r="A35" s="61"/>
      <c r="B35" s="67"/>
      <c r="C35" s="61"/>
      <c r="D35" s="61"/>
      <c r="E35" s="63"/>
      <c r="F35" s="61" t="s">
        <v>193</v>
      </c>
      <c r="G35" s="63" t="s">
        <v>194</v>
      </c>
      <c r="H35" s="63" t="s">
        <v>68</v>
      </c>
      <c r="I35" s="63">
        <v>340</v>
      </c>
      <c r="J35" s="64" t="s">
        <v>1058</v>
      </c>
      <c r="K35" s="63">
        <v>1.9</v>
      </c>
      <c r="L35" s="63">
        <v>741</v>
      </c>
      <c r="M35" s="66">
        <f t="shared" si="0"/>
        <v>689</v>
      </c>
      <c r="N35" s="63">
        <v>168</v>
      </c>
      <c r="O35" s="63">
        <v>521</v>
      </c>
      <c r="P35" s="61" t="s">
        <v>212</v>
      </c>
    </row>
    <row r="36" spans="1:16" ht="15.75">
      <c r="A36" s="61"/>
      <c r="B36" s="67"/>
      <c r="C36" s="61"/>
      <c r="D36" s="61"/>
      <c r="E36" s="63"/>
      <c r="F36" s="63" t="s">
        <v>202</v>
      </c>
      <c r="G36" s="63" t="s">
        <v>194</v>
      </c>
      <c r="H36" s="63" t="s">
        <v>213</v>
      </c>
      <c r="I36" s="63">
        <v>345</v>
      </c>
      <c r="J36" s="64" t="s">
        <v>1059</v>
      </c>
      <c r="K36" s="63">
        <v>1.1</v>
      </c>
      <c r="L36" s="63">
        <v>371</v>
      </c>
      <c r="M36" s="66">
        <f>SUM(N36,O36)</f>
        <v>334</v>
      </c>
      <c r="N36" s="63">
        <v>62</v>
      </c>
      <c r="O36" s="63">
        <v>272</v>
      </c>
      <c r="P36" s="61" t="s">
        <v>212</v>
      </c>
    </row>
    <row r="37" spans="1:16" ht="15.75">
      <c r="A37" s="61">
        <v>13</v>
      </c>
      <c r="B37" s="67"/>
      <c r="C37" s="61" t="s">
        <v>1060</v>
      </c>
      <c r="D37" s="61">
        <v>398408</v>
      </c>
      <c r="E37" s="63" t="s">
        <v>1052</v>
      </c>
      <c r="F37" s="61" t="s">
        <v>193</v>
      </c>
      <c r="G37" s="63" t="s">
        <v>194</v>
      </c>
      <c r="H37" s="63" t="s">
        <v>203</v>
      </c>
      <c r="I37" s="63">
        <v>417</v>
      </c>
      <c r="J37" s="64" t="s">
        <v>215</v>
      </c>
      <c r="K37" s="63">
        <v>2.9</v>
      </c>
      <c r="L37" s="63">
        <v>728</v>
      </c>
      <c r="M37" s="66">
        <f>SUM(N37,O37)</f>
        <v>641</v>
      </c>
      <c r="N37" s="63">
        <v>118</v>
      </c>
      <c r="O37" s="63">
        <v>523</v>
      </c>
      <c r="P37" s="61" t="s">
        <v>1061</v>
      </c>
    </row>
    <row r="38" spans="1:16" ht="15.75">
      <c r="A38" s="61"/>
      <c r="B38" s="67"/>
      <c r="C38" s="61"/>
      <c r="D38" s="61"/>
      <c r="E38" s="63"/>
      <c r="F38" s="61" t="s">
        <v>193</v>
      </c>
      <c r="G38" s="63" t="s">
        <v>194</v>
      </c>
      <c r="H38" s="63" t="s">
        <v>197</v>
      </c>
      <c r="I38" s="63">
        <v>432</v>
      </c>
      <c r="J38" s="63" t="s">
        <v>1062</v>
      </c>
      <c r="K38" s="65">
        <v>3.3</v>
      </c>
      <c r="L38" s="66">
        <v>969</v>
      </c>
      <c r="M38" s="66">
        <f>SUM(N38,O38)</f>
        <v>858</v>
      </c>
      <c r="N38" s="63">
        <v>143</v>
      </c>
      <c r="O38" s="63">
        <v>715</v>
      </c>
      <c r="P38" s="61" t="s">
        <v>1063</v>
      </c>
    </row>
    <row r="39" spans="1:16" ht="15.75">
      <c r="A39" s="61"/>
      <c r="B39" s="67"/>
      <c r="C39" s="61"/>
      <c r="D39" s="61"/>
      <c r="E39" s="63"/>
      <c r="F39" s="61" t="s">
        <v>193</v>
      </c>
      <c r="G39" s="63" t="s">
        <v>194</v>
      </c>
      <c r="H39" s="63" t="s">
        <v>197</v>
      </c>
      <c r="I39" s="63">
        <v>436</v>
      </c>
      <c r="J39" s="64" t="s">
        <v>760</v>
      </c>
      <c r="K39" s="65">
        <v>3</v>
      </c>
      <c r="L39" s="63">
        <v>964</v>
      </c>
      <c r="M39" s="66">
        <f>SUM(N39,O39)</f>
        <v>865</v>
      </c>
      <c r="N39" s="63">
        <v>194</v>
      </c>
      <c r="O39" s="63">
        <v>671</v>
      </c>
      <c r="P39" s="61" t="s">
        <v>1063</v>
      </c>
    </row>
    <row r="40" spans="1:16" ht="15.75">
      <c r="A40" s="61"/>
      <c r="B40" s="67"/>
      <c r="C40" s="61"/>
      <c r="D40" s="61"/>
      <c r="E40" s="63"/>
      <c r="F40" s="63"/>
      <c r="G40" s="63"/>
      <c r="H40" s="63"/>
      <c r="I40" s="63"/>
      <c r="J40" s="63"/>
      <c r="K40" s="65"/>
      <c r="L40" s="65"/>
      <c r="M40" s="65"/>
      <c r="N40" s="63"/>
      <c r="O40" s="63"/>
      <c r="P40" s="61"/>
    </row>
    <row r="41" spans="1:16" ht="15.75">
      <c r="A41" s="553" t="s">
        <v>233</v>
      </c>
      <c r="B41" s="554"/>
      <c r="C41" s="61"/>
      <c r="D41" s="61"/>
      <c r="E41" s="63"/>
      <c r="F41" s="63"/>
      <c r="G41" s="63"/>
      <c r="H41" s="63"/>
      <c r="I41" s="63"/>
      <c r="J41" s="63"/>
      <c r="K41" s="68">
        <f>SUM(K7:K40)</f>
        <v>97.50000000000001</v>
      </c>
      <c r="L41" s="69">
        <f>SUM(L7:L40)</f>
        <v>28943</v>
      </c>
      <c r="M41" s="69">
        <f>SUM(M7:M40)</f>
        <v>25882</v>
      </c>
      <c r="N41" s="69">
        <f>SUM(N7:N40)</f>
        <v>5034</v>
      </c>
      <c r="O41" s="69">
        <f>SUM(O7:O40)</f>
        <v>20848</v>
      </c>
      <c r="P41" s="61"/>
    </row>
    <row r="42" spans="1:16" ht="18.75">
      <c r="A42" s="419" t="s">
        <v>11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74"/>
    </row>
    <row r="43" spans="1:16" ht="15.75">
      <c r="A43" s="325">
        <v>1</v>
      </c>
      <c r="B43" s="325"/>
      <c r="C43" s="325" t="s">
        <v>1064</v>
      </c>
      <c r="D43" s="325">
        <v>398371</v>
      </c>
      <c r="E43" s="326" t="s">
        <v>1065</v>
      </c>
      <c r="F43" s="326" t="s">
        <v>395</v>
      </c>
      <c r="G43" s="326" t="s">
        <v>1066</v>
      </c>
      <c r="H43" s="326" t="s">
        <v>1067</v>
      </c>
      <c r="I43" s="326">
        <v>526</v>
      </c>
      <c r="J43" s="326">
        <v>8</v>
      </c>
      <c r="K43" s="327">
        <v>4.6</v>
      </c>
      <c r="L43" s="328">
        <v>508</v>
      </c>
      <c r="M43" s="66">
        <f aca="true" t="shared" si="1" ref="M43:M58">SUM(N43,O43)</f>
        <v>456</v>
      </c>
      <c r="N43" s="328">
        <v>150</v>
      </c>
      <c r="O43" s="328">
        <v>306</v>
      </c>
      <c r="P43" s="325" t="s">
        <v>1068</v>
      </c>
    </row>
    <row r="44" spans="1:16" ht="15.75">
      <c r="A44" s="325"/>
      <c r="B44" s="325"/>
      <c r="C44" s="325"/>
      <c r="D44" s="325"/>
      <c r="E44" s="326"/>
      <c r="F44" s="326" t="s">
        <v>395</v>
      </c>
      <c r="G44" s="326" t="s">
        <v>1066</v>
      </c>
      <c r="H44" s="326" t="s">
        <v>1069</v>
      </c>
      <c r="I44" s="326">
        <v>526</v>
      </c>
      <c r="J44" s="329" t="s">
        <v>226</v>
      </c>
      <c r="K44" s="327">
        <v>3.5</v>
      </c>
      <c r="L44" s="328">
        <v>397</v>
      </c>
      <c r="M44" s="66">
        <f t="shared" si="1"/>
        <v>370</v>
      </c>
      <c r="N44" s="328">
        <v>159</v>
      </c>
      <c r="O44" s="328">
        <v>211</v>
      </c>
      <c r="P44" s="325" t="s">
        <v>1068</v>
      </c>
    </row>
    <row r="45" spans="1:16" ht="15.75">
      <c r="A45" s="325"/>
      <c r="B45" s="325"/>
      <c r="C45" s="325"/>
      <c r="D45" s="325"/>
      <c r="E45" s="326"/>
      <c r="F45" s="326" t="s">
        <v>395</v>
      </c>
      <c r="G45" s="326" t="s">
        <v>1066</v>
      </c>
      <c r="H45" s="326" t="s">
        <v>1069</v>
      </c>
      <c r="I45" s="326">
        <v>526</v>
      </c>
      <c r="J45" s="326">
        <v>15</v>
      </c>
      <c r="K45" s="326">
        <v>1.3</v>
      </c>
      <c r="L45" s="326">
        <v>190</v>
      </c>
      <c r="M45" s="66">
        <f t="shared" si="1"/>
        <v>186</v>
      </c>
      <c r="N45" s="326">
        <v>80</v>
      </c>
      <c r="O45" s="326">
        <v>106</v>
      </c>
      <c r="P45" s="325" t="s">
        <v>1068</v>
      </c>
    </row>
    <row r="46" spans="1:16" ht="15.75">
      <c r="A46" s="325">
        <v>2</v>
      </c>
      <c r="B46" s="325"/>
      <c r="C46" s="325" t="s">
        <v>1064</v>
      </c>
      <c r="D46" s="325">
        <v>398372</v>
      </c>
      <c r="E46" s="326" t="s">
        <v>1065</v>
      </c>
      <c r="F46" s="326" t="s">
        <v>395</v>
      </c>
      <c r="G46" s="326" t="s">
        <v>1066</v>
      </c>
      <c r="H46" s="326" t="s">
        <v>1067</v>
      </c>
      <c r="I46" s="326">
        <v>528</v>
      </c>
      <c r="J46" s="326">
        <v>5</v>
      </c>
      <c r="K46" s="327">
        <v>2.4</v>
      </c>
      <c r="L46" s="328">
        <v>199</v>
      </c>
      <c r="M46" s="66">
        <f t="shared" si="1"/>
        <v>199</v>
      </c>
      <c r="N46" s="326">
        <v>54</v>
      </c>
      <c r="O46" s="326">
        <v>145</v>
      </c>
      <c r="P46" s="325" t="s">
        <v>1068</v>
      </c>
    </row>
    <row r="47" spans="1:16" ht="15.75">
      <c r="A47" s="325"/>
      <c r="B47" s="325"/>
      <c r="C47" s="325"/>
      <c r="D47" s="325"/>
      <c r="E47" s="330"/>
      <c r="F47" s="326" t="s">
        <v>395</v>
      </c>
      <c r="G47" s="326" t="s">
        <v>1066</v>
      </c>
      <c r="H47" s="326" t="s">
        <v>1067</v>
      </c>
      <c r="I47" s="326">
        <v>528</v>
      </c>
      <c r="J47" s="331" t="s">
        <v>302</v>
      </c>
      <c r="K47" s="330">
        <v>4.2</v>
      </c>
      <c r="L47" s="330">
        <v>233</v>
      </c>
      <c r="M47" s="66">
        <f t="shared" si="1"/>
        <v>229</v>
      </c>
      <c r="N47" s="330">
        <v>92</v>
      </c>
      <c r="O47" s="330">
        <v>137</v>
      </c>
      <c r="P47" s="325" t="s">
        <v>1068</v>
      </c>
    </row>
    <row r="48" spans="1:16" ht="15.75">
      <c r="A48" s="325"/>
      <c r="B48" s="325"/>
      <c r="C48" s="325"/>
      <c r="D48" s="325"/>
      <c r="E48" s="326"/>
      <c r="F48" s="326" t="s">
        <v>395</v>
      </c>
      <c r="G48" s="326" t="s">
        <v>1066</v>
      </c>
      <c r="H48" s="326" t="s">
        <v>1067</v>
      </c>
      <c r="I48" s="326">
        <v>528</v>
      </c>
      <c r="J48" s="329" t="s">
        <v>231</v>
      </c>
      <c r="K48" s="326">
        <v>4.2</v>
      </c>
      <c r="L48" s="326">
        <v>279</v>
      </c>
      <c r="M48" s="66">
        <f t="shared" si="1"/>
        <v>279</v>
      </c>
      <c r="N48" s="326">
        <v>74</v>
      </c>
      <c r="O48" s="326">
        <v>205</v>
      </c>
      <c r="P48" s="325" t="s">
        <v>1068</v>
      </c>
    </row>
    <row r="49" spans="1:16" ht="15.75">
      <c r="A49" s="325">
        <v>3</v>
      </c>
      <c r="B49" s="325"/>
      <c r="C49" s="325" t="s">
        <v>1064</v>
      </c>
      <c r="D49" s="325">
        <v>398373</v>
      </c>
      <c r="E49" s="326" t="s">
        <v>1065</v>
      </c>
      <c r="F49" s="326" t="s">
        <v>395</v>
      </c>
      <c r="G49" s="326" t="s">
        <v>1066</v>
      </c>
      <c r="H49" s="326" t="s">
        <v>1067</v>
      </c>
      <c r="I49" s="326">
        <v>529</v>
      </c>
      <c r="J49" s="329" t="s">
        <v>288</v>
      </c>
      <c r="K49" s="326">
        <v>3.8</v>
      </c>
      <c r="L49" s="326">
        <v>251</v>
      </c>
      <c r="M49" s="66">
        <f t="shared" si="1"/>
        <v>238</v>
      </c>
      <c r="N49" s="326">
        <v>14</v>
      </c>
      <c r="O49" s="326">
        <v>224</v>
      </c>
      <c r="P49" s="325" t="s">
        <v>1068</v>
      </c>
    </row>
    <row r="50" spans="1:16" ht="15.75">
      <c r="A50" s="325"/>
      <c r="B50" s="325"/>
      <c r="C50" s="325"/>
      <c r="D50" s="325"/>
      <c r="E50" s="326"/>
      <c r="F50" s="326" t="s">
        <v>395</v>
      </c>
      <c r="G50" s="326" t="s">
        <v>1066</v>
      </c>
      <c r="H50" s="326" t="s">
        <v>1067</v>
      </c>
      <c r="I50" s="326">
        <v>529</v>
      </c>
      <c r="J50" s="329" t="s">
        <v>1070</v>
      </c>
      <c r="K50" s="326">
        <v>4.5</v>
      </c>
      <c r="L50" s="326">
        <v>310</v>
      </c>
      <c r="M50" s="66">
        <f t="shared" si="1"/>
        <v>308</v>
      </c>
      <c r="N50" s="326">
        <v>76</v>
      </c>
      <c r="O50" s="326">
        <v>232</v>
      </c>
      <c r="P50" s="325" t="s">
        <v>1068</v>
      </c>
    </row>
    <row r="51" spans="1:16" ht="15.75">
      <c r="A51" s="325"/>
      <c r="B51" s="325"/>
      <c r="C51" s="326"/>
      <c r="D51" s="326"/>
      <c r="E51" s="326"/>
      <c r="F51" s="326" t="s">
        <v>395</v>
      </c>
      <c r="G51" s="326" t="s">
        <v>1066</v>
      </c>
      <c r="H51" s="326" t="s">
        <v>1067</v>
      </c>
      <c r="I51" s="326">
        <v>529</v>
      </c>
      <c r="J51" s="329" t="s">
        <v>226</v>
      </c>
      <c r="K51" s="327">
        <v>4.5</v>
      </c>
      <c r="L51" s="328">
        <v>363</v>
      </c>
      <c r="M51" s="66">
        <f t="shared" si="1"/>
        <v>353</v>
      </c>
      <c r="N51" s="326">
        <v>104</v>
      </c>
      <c r="O51" s="326">
        <v>249</v>
      </c>
      <c r="P51" s="325" t="s">
        <v>1068</v>
      </c>
    </row>
    <row r="52" spans="1:16" ht="15.75">
      <c r="A52" s="325">
        <v>4</v>
      </c>
      <c r="B52" s="325"/>
      <c r="C52" s="325" t="s">
        <v>1064</v>
      </c>
      <c r="D52" s="325">
        <v>398374</v>
      </c>
      <c r="E52" s="326" t="s">
        <v>1065</v>
      </c>
      <c r="F52" s="326" t="s">
        <v>395</v>
      </c>
      <c r="G52" s="326" t="s">
        <v>1066</v>
      </c>
      <c r="H52" s="326" t="s">
        <v>1067</v>
      </c>
      <c r="I52" s="326">
        <v>537</v>
      </c>
      <c r="J52" s="326">
        <v>2</v>
      </c>
      <c r="K52" s="326">
        <v>3.5</v>
      </c>
      <c r="L52" s="326">
        <v>454</v>
      </c>
      <c r="M52" s="66">
        <f t="shared" si="1"/>
        <v>435</v>
      </c>
      <c r="N52" s="326">
        <v>67</v>
      </c>
      <c r="O52" s="326">
        <v>368</v>
      </c>
      <c r="P52" s="325" t="s">
        <v>1068</v>
      </c>
    </row>
    <row r="53" spans="1:16" ht="15.75">
      <c r="A53" s="325"/>
      <c r="B53" s="325"/>
      <c r="C53" s="326"/>
      <c r="D53" s="326"/>
      <c r="E53" s="326"/>
      <c r="F53" s="326" t="s">
        <v>395</v>
      </c>
      <c r="G53" s="326" t="s">
        <v>1066</v>
      </c>
      <c r="H53" s="326" t="s">
        <v>1067</v>
      </c>
      <c r="I53" s="326">
        <v>537</v>
      </c>
      <c r="J53" s="326">
        <v>3</v>
      </c>
      <c r="K53" s="327">
        <v>5.8</v>
      </c>
      <c r="L53" s="328">
        <v>751</v>
      </c>
      <c r="M53" s="66">
        <f t="shared" si="1"/>
        <v>717</v>
      </c>
      <c r="N53" s="326">
        <v>154</v>
      </c>
      <c r="O53" s="326">
        <v>563</v>
      </c>
      <c r="P53" s="325" t="s">
        <v>1068</v>
      </c>
    </row>
    <row r="54" spans="1:16" ht="15.75">
      <c r="A54" s="325"/>
      <c r="B54" s="325"/>
      <c r="C54" s="326"/>
      <c r="D54" s="326"/>
      <c r="E54" s="326"/>
      <c r="F54" s="326" t="s">
        <v>395</v>
      </c>
      <c r="G54" s="326" t="s">
        <v>1066</v>
      </c>
      <c r="H54" s="326" t="s">
        <v>1067</v>
      </c>
      <c r="I54" s="326">
        <v>537</v>
      </c>
      <c r="J54" s="326">
        <v>5</v>
      </c>
      <c r="K54" s="326">
        <v>2.1</v>
      </c>
      <c r="L54" s="326">
        <v>251</v>
      </c>
      <c r="M54" s="66">
        <f t="shared" si="1"/>
        <v>251</v>
      </c>
      <c r="N54" s="326">
        <v>37</v>
      </c>
      <c r="O54" s="326">
        <v>214</v>
      </c>
      <c r="P54" s="325" t="s">
        <v>1068</v>
      </c>
    </row>
    <row r="55" spans="1:16" ht="15.75">
      <c r="A55" s="325">
        <v>5</v>
      </c>
      <c r="B55" s="325"/>
      <c r="C55" s="326" t="s">
        <v>208</v>
      </c>
      <c r="D55" s="326">
        <v>398375</v>
      </c>
      <c r="E55" s="326" t="s">
        <v>1071</v>
      </c>
      <c r="F55" s="326" t="s">
        <v>202</v>
      </c>
      <c r="G55" s="326" t="s">
        <v>757</v>
      </c>
      <c r="H55" s="326" t="s">
        <v>1067</v>
      </c>
      <c r="I55" s="326">
        <v>325</v>
      </c>
      <c r="J55" s="326">
        <v>2</v>
      </c>
      <c r="K55" s="326">
        <v>1.8</v>
      </c>
      <c r="L55" s="326">
        <v>80</v>
      </c>
      <c r="M55" s="66">
        <f t="shared" si="1"/>
        <v>62</v>
      </c>
      <c r="N55" s="326">
        <v>0</v>
      </c>
      <c r="O55" s="326">
        <v>62</v>
      </c>
      <c r="P55" s="325" t="s">
        <v>1072</v>
      </c>
    </row>
    <row r="56" spans="1:16" ht="15.75">
      <c r="A56" s="325">
        <v>6</v>
      </c>
      <c r="B56" s="325"/>
      <c r="C56" s="326" t="s">
        <v>216</v>
      </c>
      <c r="D56" s="326">
        <v>398376</v>
      </c>
      <c r="E56" s="326" t="s">
        <v>1073</v>
      </c>
      <c r="F56" s="61" t="s">
        <v>193</v>
      </c>
      <c r="G56" s="326" t="s">
        <v>1074</v>
      </c>
      <c r="H56" s="326" t="s">
        <v>1067</v>
      </c>
      <c r="I56" s="326">
        <v>411</v>
      </c>
      <c r="J56" s="63">
        <v>6</v>
      </c>
      <c r="K56" s="63">
        <v>0.2</v>
      </c>
      <c r="L56" s="63">
        <v>30</v>
      </c>
      <c r="M56" s="66">
        <f t="shared" si="1"/>
        <v>24</v>
      </c>
      <c r="N56" s="326">
        <v>6</v>
      </c>
      <c r="O56" s="326">
        <v>18</v>
      </c>
      <c r="P56" s="61" t="s">
        <v>212</v>
      </c>
    </row>
    <row r="57" spans="1:16" ht="15.75">
      <c r="A57" s="325"/>
      <c r="B57" s="325"/>
      <c r="C57" s="326"/>
      <c r="D57" s="326"/>
      <c r="E57" s="326"/>
      <c r="F57" s="61" t="s">
        <v>193</v>
      </c>
      <c r="G57" s="326" t="s">
        <v>1074</v>
      </c>
      <c r="H57" s="326" t="s">
        <v>1067</v>
      </c>
      <c r="I57" s="326">
        <v>411</v>
      </c>
      <c r="J57" s="63">
        <v>21</v>
      </c>
      <c r="K57" s="63">
        <v>0.1</v>
      </c>
      <c r="L57" s="63">
        <v>1</v>
      </c>
      <c r="M57" s="66">
        <f t="shared" si="1"/>
        <v>1</v>
      </c>
      <c r="N57" s="326">
        <v>0</v>
      </c>
      <c r="O57" s="326">
        <v>1</v>
      </c>
      <c r="P57" s="61" t="s">
        <v>212</v>
      </c>
    </row>
    <row r="58" spans="1:16" ht="15.75">
      <c r="A58" s="325"/>
      <c r="B58" s="325"/>
      <c r="C58" s="326"/>
      <c r="D58" s="326"/>
      <c r="E58" s="326"/>
      <c r="F58" s="61" t="s">
        <v>193</v>
      </c>
      <c r="G58" s="326" t="s">
        <v>1074</v>
      </c>
      <c r="H58" s="326" t="s">
        <v>1067</v>
      </c>
      <c r="I58" s="326">
        <v>411</v>
      </c>
      <c r="J58" s="63">
        <v>22</v>
      </c>
      <c r="K58" s="63">
        <v>0.1</v>
      </c>
      <c r="L58" s="63">
        <v>6</v>
      </c>
      <c r="M58" s="66">
        <f t="shared" si="1"/>
        <v>5</v>
      </c>
      <c r="N58" s="326">
        <v>0</v>
      </c>
      <c r="O58" s="326">
        <v>5</v>
      </c>
      <c r="P58" s="61" t="s">
        <v>212</v>
      </c>
    </row>
    <row r="59" spans="1:16" ht="15.75">
      <c r="A59" s="325">
        <v>7</v>
      </c>
      <c r="B59" s="325"/>
      <c r="C59" s="326" t="s">
        <v>191</v>
      </c>
      <c r="D59" s="326">
        <v>398377</v>
      </c>
      <c r="E59" s="326" t="s">
        <v>639</v>
      </c>
      <c r="F59" s="61" t="s">
        <v>193</v>
      </c>
      <c r="G59" s="326" t="s">
        <v>1074</v>
      </c>
      <c r="H59" s="326" t="s">
        <v>1075</v>
      </c>
      <c r="I59" s="326">
        <v>263</v>
      </c>
      <c r="J59" s="63">
        <v>11</v>
      </c>
      <c r="K59" s="63">
        <v>0.1</v>
      </c>
      <c r="L59" s="63">
        <v>6</v>
      </c>
      <c r="M59" s="66">
        <v>6</v>
      </c>
      <c r="N59" s="326">
        <v>0</v>
      </c>
      <c r="O59" s="326">
        <v>6</v>
      </c>
      <c r="P59" s="61" t="s">
        <v>199</v>
      </c>
    </row>
    <row r="60" spans="1:16" ht="15.75">
      <c r="A60" s="325"/>
      <c r="B60" s="325"/>
      <c r="C60" s="326"/>
      <c r="D60" s="326"/>
      <c r="E60" s="326"/>
      <c r="F60" s="61" t="s">
        <v>193</v>
      </c>
      <c r="G60" s="326" t="s">
        <v>1074</v>
      </c>
      <c r="H60" s="326" t="s">
        <v>1075</v>
      </c>
      <c r="I60" s="326">
        <v>263</v>
      </c>
      <c r="J60" s="63">
        <v>12</v>
      </c>
      <c r="K60" s="63">
        <v>0.1</v>
      </c>
      <c r="L60" s="63">
        <v>11</v>
      </c>
      <c r="M60" s="66">
        <v>10</v>
      </c>
      <c r="N60" s="326">
        <v>0</v>
      </c>
      <c r="O60" s="326">
        <v>10</v>
      </c>
      <c r="P60" s="61" t="s">
        <v>199</v>
      </c>
    </row>
    <row r="61" spans="1:16" ht="15.75">
      <c r="A61" s="325"/>
      <c r="B61" s="325"/>
      <c r="C61" s="326"/>
      <c r="D61" s="326"/>
      <c r="E61" s="326"/>
      <c r="F61" s="61" t="s">
        <v>193</v>
      </c>
      <c r="G61" s="326" t="s">
        <v>1074</v>
      </c>
      <c r="H61" s="326" t="s">
        <v>1067</v>
      </c>
      <c r="I61" s="326">
        <v>263</v>
      </c>
      <c r="J61" s="63">
        <v>13</v>
      </c>
      <c r="K61" s="63">
        <v>0.1</v>
      </c>
      <c r="L61" s="63">
        <v>18</v>
      </c>
      <c r="M61" s="66">
        <v>16</v>
      </c>
      <c r="N61" s="326">
        <v>0</v>
      </c>
      <c r="O61" s="326">
        <v>16</v>
      </c>
      <c r="P61" s="61" t="s">
        <v>199</v>
      </c>
    </row>
    <row r="62" spans="1:16" ht="15.75">
      <c r="A62" s="325"/>
      <c r="B62" s="325"/>
      <c r="C62" s="326"/>
      <c r="D62" s="326"/>
      <c r="E62" s="326"/>
      <c r="F62" s="61" t="s">
        <v>193</v>
      </c>
      <c r="G62" s="326" t="s">
        <v>1074</v>
      </c>
      <c r="H62" s="326" t="s">
        <v>1067</v>
      </c>
      <c r="I62" s="326">
        <v>264</v>
      </c>
      <c r="J62" s="63">
        <v>4</v>
      </c>
      <c r="K62" s="63">
        <v>0.2</v>
      </c>
      <c r="L62" s="63">
        <v>33</v>
      </c>
      <c r="M62" s="66">
        <v>29</v>
      </c>
      <c r="N62" s="326">
        <v>0</v>
      </c>
      <c r="O62" s="326">
        <v>29</v>
      </c>
      <c r="P62" s="61" t="s">
        <v>199</v>
      </c>
    </row>
    <row r="63" spans="1:16" ht="15.75">
      <c r="A63" s="325"/>
      <c r="B63" s="325"/>
      <c r="C63" s="326"/>
      <c r="D63" s="326"/>
      <c r="E63" s="326"/>
      <c r="F63" s="61" t="s">
        <v>193</v>
      </c>
      <c r="G63" s="326" t="s">
        <v>1074</v>
      </c>
      <c r="H63" s="326" t="s">
        <v>1067</v>
      </c>
      <c r="I63" s="326">
        <v>264</v>
      </c>
      <c r="J63" s="63">
        <v>5</v>
      </c>
      <c r="K63" s="63">
        <v>0.1</v>
      </c>
      <c r="L63" s="63">
        <v>4</v>
      </c>
      <c r="M63" s="66">
        <v>4</v>
      </c>
      <c r="N63" s="326">
        <v>0</v>
      </c>
      <c r="O63" s="326">
        <v>4</v>
      </c>
      <c r="P63" s="61" t="s">
        <v>199</v>
      </c>
    </row>
    <row r="64" spans="1:16" ht="15.75">
      <c r="A64" s="325"/>
      <c r="B64" s="325"/>
      <c r="C64" s="326"/>
      <c r="D64" s="326"/>
      <c r="E64" s="326"/>
      <c r="F64" s="61" t="s">
        <v>193</v>
      </c>
      <c r="G64" s="326" t="s">
        <v>1074</v>
      </c>
      <c r="H64" s="326" t="s">
        <v>1075</v>
      </c>
      <c r="I64" s="326">
        <v>264</v>
      </c>
      <c r="J64" s="63">
        <v>17</v>
      </c>
      <c r="K64" s="63">
        <v>0.1</v>
      </c>
      <c r="L64" s="63">
        <v>17</v>
      </c>
      <c r="M64" s="66">
        <v>16</v>
      </c>
      <c r="N64" s="326">
        <v>0</v>
      </c>
      <c r="O64" s="326">
        <v>16</v>
      </c>
      <c r="P64" s="61" t="s">
        <v>199</v>
      </c>
    </row>
    <row r="65" spans="1:16" ht="15.75">
      <c r="A65" s="325"/>
      <c r="B65" s="325"/>
      <c r="C65" s="326"/>
      <c r="D65" s="326"/>
      <c r="E65" s="326"/>
      <c r="F65" s="61" t="s">
        <v>193</v>
      </c>
      <c r="G65" s="326" t="s">
        <v>1074</v>
      </c>
      <c r="H65" s="326" t="s">
        <v>1075</v>
      </c>
      <c r="I65" s="326">
        <v>264</v>
      </c>
      <c r="J65" s="63">
        <v>18</v>
      </c>
      <c r="K65" s="63">
        <v>0.1</v>
      </c>
      <c r="L65" s="63">
        <v>6</v>
      </c>
      <c r="M65" s="66">
        <v>6</v>
      </c>
      <c r="N65" s="326">
        <v>0</v>
      </c>
      <c r="O65" s="326">
        <v>6</v>
      </c>
      <c r="P65" s="61" t="s">
        <v>199</v>
      </c>
    </row>
    <row r="66" spans="1:16" ht="15.75">
      <c r="A66" s="325"/>
      <c r="B66" s="325"/>
      <c r="C66" s="326"/>
      <c r="D66" s="326"/>
      <c r="E66" s="326"/>
      <c r="F66" s="61" t="s">
        <v>193</v>
      </c>
      <c r="G66" s="326" t="s">
        <v>1074</v>
      </c>
      <c r="H66" s="326" t="s">
        <v>1075</v>
      </c>
      <c r="I66" s="326">
        <v>268</v>
      </c>
      <c r="J66" s="63">
        <v>2</v>
      </c>
      <c r="K66" s="63">
        <v>0.1</v>
      </c>
      <c r="L66" s="63">
        <v>16</v>
      </c>
      <c r="M66" s="66">
        <v>16</v>
      </c>
      <c r="N66" s="326">
        <v>0</v>
      </c>
      <c r="O66" s="326">
        <v>16</v>
      </c>
      <c r="P66" s="61" t="s">
        <v>199</v>
      </c>
    </row>
    <row r="67" spans="1:16" ht="15.75">
      <c r="A67" s="325"/>
      <c r="B67" s="325"/>
      <c r="C67" s="326"/>
      <c r="D67" s="326"/>
      <c r="E67" s="326"/>
      <c r="F67" s="61" t="s">
        <v>193</v>
      </c>
      <c r="G67" s="326" t="s">
        <v>1074</v>
      </c>
      <c r="H67" s="326" t="s">
        <v>1075</v>
      </c>
      <c r="I67" s="326">
        <v>268</v>
      </c>
      <c r="J67" s="63">
        <v>4</v>
      </c>
      <c r="K67" s="63">
        <v>0.1</v>
      </c>
      <c r="L67" s="63">
        <v>24</v>
      </c>
      <c r="M67" s="66">
        <v>21</v>
      </c>
      <c r="N67" s="326">
        <v>0</v>
      </c>
      <c r="O67" s="326">
        <v>21</v>
      </c>
      <c r="P67" s="61" t="s">
        <v>199</v>
      </c>
    </row>
    <row r="68" spans="1:16" ht="15.75">
      <c r="A68" s="325"/>
      <c r="B68" s="325"/>
      <c r="C68" s="326"/>
      <c r="D68" s="326"/>
      <c r="E68" s="326"/>
      <c r="F68" s="61" t="s">
        <v>193</v>
      </c>
      <c r="G68" s="326" t="s">
        <v>1074</v>
      </c>
      <c r="H68" s="326" t="s">
        <v>1075</v>
      </c>
      <c r="I68" s="326">
        <v>268</v>
      </c>
      <c r="J68" s="63">
        <v>7</v>
      </c>
      <c r="K68" s="63">
        <v>0.1</v>
      </c>
      <c r="L68" s="63">
        <v>5</v>
      </c>
      <c r="M68" s="66">
        <v>5</v>
      </c>
      <c r="N68" s="326">
        <v>0</v>
      </c>
      <c r="O68" s="326">
        <v>5</v>
      </c>
      <c r="P68" s="61" t="s">
        <v>199</v>
      </c>
    </row>
    <row r="69" spans="1:16" ht="15.75">
      <c r="A69" s="325"/>
      <c r="B69" s="325"/>
      <c r="C69" s="326"/>
      <c r="D69" s="326"/>
      <c r="E69" s="326"/>
      <c r="F69" s="61" t="s">
        <v>193</v>
      </c>
      <c r="G69" s="326" t="s">
        <v>1074</v>
      </c>
      <c r="H69" s="326" t="s">
        <v>1075</v>
      </c>
      <c r="I69" s="326">
        <v>268</v>
      </c>
      <c r="J69" s="63">
        <v>10</v>
      </c>
      <c r="K69" s="63">
        <v>0.1</v>
      </c>
      <c r="L69" s="63">
        <v>25</v>
      </c>
      <c r="M69" s="66">
        <v>24</v>
      </c>
      <c r="N69" s="326">
        <v>0</v>
      </c>
      <c r="O69" s="326">
        <v>24</v>
      </c>
      <c r="P69" s="61" t="s">
        <v>199</v>
      </c>
    </row>
    <row r="70" spans="1:16" ht="15.75">
      <c r="A70" s="325"/>
      <c r="B70" s="325"/>
      <c r="C70" s="326"/>
      <c r="D70" s="326"/>
      <c r="E70" s="326"/>
      <c r="F70" s="61" t="s">
        <v>193</v>
      </c>
      <c r="G70" s="326" t="s">
        <v>1074</v>
      </c>
      <c r="H70" s="326" t="s">
        <v>1075</v>
      </c>
      <c r="I70" s="326">
        <v>269</v>
      </c>
      <c r="J70" s="63">
        <v>1</v>
      </c>
      <c r="K70" s="63">
        <v>0.1</v>
      </c>
      <c r="L70" s="63">
        <v>7</v>
      </c>
      <c r="M70" s="66">
        <v>7</v>
      </c>
      <c r="N70" s="326">
        <v>0</v>
      </c>
      <c r="O70" s="326">
        <v>7</v>
      </c>
      <c r="P70" s="61" t="s">
        <v>199</v>
      </c>
    </row>
    <row r="71" spans="1:16" ht="15.75">
      <c r="A71" s="325"/>
      <c r="B71" s="325"/>
      <c r="C71" s="326"/>
      <c r="D71" s="326"/>
      <c r="E71" s="326"/>
      <c r="F71" s="61" t="s">
        <v>193</v>
      </c>
      <c r="G71" s="326" t="s">
        <v>1074</v>
      </c>
      <c r="H71" s="326" t="s">
        <v>1067</v>
      </c>
      <c r="I71" s="326">
        <v>269</v>
      </c>
      <c r="J71" s="63">
        <v>2</v>
      </c>
      <c r="K71" s="63">
        <v>0.1</v>
      </c>
      <c r="L71" s="63">
        <v>4</v>
      </c>
      <c r="M71" s="66">
        <v>4</v>
      </c>
      <c r="N71" s="326">
        <v>0</v>
      </c>
      <c r="O71" s="326">
        <v>4</v>
      </c>
      <c r="P71" s="61" t="s">
        <v>199</v>
      </c>
    </row>
    <row r="72" spans="1:16" ht="15.75">
      <c r="A72" s="325"/>
      <c r="B72" s="325"/>
      <c r="C72" s="326"/>
      <c r="D72" s="326"/>
      <c r="E72" s="326"/>
      <c r="F72" s="61" t="s">
        <v>193</v>
      </c>
      <c r="G72" s="326" t="s">
        <v>1074</v>
      </c>
      <c r="H72" s="326" t="s">
        <v>1075</v>
      </c>
      <c r="I72" s="326">
        <v>269</v>
      </c>
      <c r="J72" s="63">
        <v>3</v>
      </c>
      <c r="K72" s="63">
        <v>0.1</v>
      </c>
      <c r="L72" s="63">
        <v>3</v>
      </c>
      <c r="M72" s="66">
        <v>3</v>
      </c>
      <c r="N72" s="326">
        <v>0</v>
      </c>
      <c r="O72" s="326">
        <v>3</v>
      </c>
      <c r="P72" s="61" t="s">
        <v>199</v>
      </c>
    </row>
    <row r="73" spans="1:16" ht="15.75">
      <c r="A73" s="325"/>
      <c r="B73" s="325"/>
      <c r="C73" s="326"/>
      <c r="D73" s="326"/>
      <c r="E73" s="326"/>
      <c r="F73" s="61" t="s">
        <v>193</v>
      </c>
      <c r="G73" s="326" t="s">
        <v>1074</v>
      </c>
      <c r="H73" s="326" t="s">
        <v>1076</v>
      </c>
      <c r="I73" s="326">
        <v>269</v>
      </c>
      <c r="J73" s="63">
        <v>4</v>
      </c>
      <c r="K73" s="63">
        <v>0.1</v>
      </c>
      <c r="L73" s="63">
        <v>3</v>
      </c>
      <c r="M73" s="66">
        <v>3</v>
      </c>
      <c r="N73" s="326">
        <v>0</v>
      </c>
      <c r="O73" s="326">
        <v>3</v>
      </c>
      <c r="P73" s="61" t="s">
        <v>199</v>
      </c>
    </row>
    <row r="74" spans="1:16" ht="15.75">
      <c r="A74" s="325"/>
      <c r="B74" s="325"/>
      <c r="C74" s="326"/>
      <c r="D74" s="326"/>
      <c r="E74" s="326"/>
      <c r="F74" s="61" t="s">
        <v>193</v>
      </c>
      <c r="G74" s="326" t="s">
        <v>1074</v>
      </c>
      <c r="H74" s="326" t="s">
        <v>1077</v>
      </c>
      <c r="I74" s="326">
        <v>269</v>
      </c>
      <c r="J74" s="63">
        <v>5</v>
      </c>
      <c r="K74" s="63">
        <v>0.1</v>
      </c>
      <c r="L74" s="63">
        <v>5</v>
      </c>
      <c r="M74" s="66">
        <v>5</v>
      </c>
      <c r="N74" s="326">
        <v>0</v>
      </c>
      <c r="O74" s="326">
        <v>5</v>
      </c>
      <c r="P74" s="61" t="s">
        <v>199</v>
      </c>
    </row>
    <row r="75" spans="1:16" ht="15.75">
      <c r="A75" s="325"/>
      <c r="B75" s="325"/>
      <c r="C75" s="326"/>
      <c r="D75" s="326"/>
      <c r="E75" s="326"/>
      <c r="F75" s="61" t="s">
        <v>193</v>
      </c>
      <c r="G75" s="326" t="s">
        <v>1074</v>
      </c>
      <c r="H75" s="326" t="s">
        <v>1075</v>
      </c>
      <c r="I75" s="326">
        <v>269</v>
      </c>
      <c r="J75" s="63">
        <v>6</v>
      </c>
      <c r="K75" s="63">
        <v>0.1</v>
      </c>
      <c r="L75" s="63">
        <v>2</v>
      </c>
      <c r="M75" s="66">
        <v>2</v>
      </c>
      <c r="N75" s="326">
        <v>0</v>
      </c>
      <c r="O75" s="326">
        <v>2</v>
      </c>
      <c r="P75" s="61" t="s">
        <v>199</v>
      </c>
    </row>
    <row r="76" spans="1:16" ht="15.75">
      <c r="A76" s="325"/>
      <c r="B76" s="325"/>
      <c r="C76" s="326"/>
      <c r="D76" s="326"/>
      <c r="E76" s="326"/>
      <c r="F76" s="61" t="s">
        <v>193</v>
      </c>
      <c r="G76" s="326" t="s">
        <v>1074</v>
      </c>
      <c r="H76" s="326" t="s">
        <v>1075</v>
      </c>
      <c r="I76" s="326">
        <v>269</v>
      </c>
      <c r="J76" s="63">
        <v>10</v>
      </c>
      <c r="K76" s="63">
        <v>0.1</v>
      </c>
      <c r="L76" s="63">
        <v>4</v>
      </c>
      <c r="M76" s="66">
        <v>4</v>
      </c>
      <c r="N76" s="326">
        <v>0</v>
      </c>
      <c r="O76" s="326">
        <v>4</v>
      </c>
      <c r="P76" s="61" t="s">
        <v>199</v>
      </c>
    </row>
    <row r="77" spans="1:16" ht="15.75">
      <c r="A77" s="325"/>
      <c r="B77" s="325"/>
      <c r="C77" s="326"/>
      <c r="D77" s="326"/>
      <c r="E77" s="326"/>
      <c r="F77" s="61" t="s">
        <v>193</v>
      </c>
      <c r="G77" s="326" t="s">
        <v>1074</v>
      </c>
      <c r="H77" s="326" t="s">
        <v>1075</v>
      </c>
      <c r="I77" s="326">
        <v>269</v>
      </c>
      <c r="J77" s="63">
        <v>13</v>
      </c>
      <c r="K77" s="63">
        <v>0.1</v>
      </c>
      <c r="L77" s="63">
        <v>11</v>
      </c>
      <c r="M77" s="66">
        <v>9</v>
      </c>
      <c r="N77" s="326">
        <v>0</v>
      </c>
      <c r="O77" s="326">
        <v>9</v>
      </c>
      <c r="P77" s="61" t="s">
        <v>199</v>
      </c>
    </row>
    <row r="78" spans="1:16" ht="15.75">
      <c r="A78" s="325"/>
      <c r="B78" s="325"/>
      <c r="C78" s="326"/>
      <c r="D78" s="326"/>
      <c r="E78" s="326"/>
      <c r="F78" s="61" t="s">
        <v>193</v>
      </c>
      <c r="G78" s="326" t="s">
        <v>1074</v>
      </c>
      <c r="H78" s="326" t="s">
        <v>1075</v>
      </c>
      <c r="I78" s="326">
        <v>269</v>
      </c>
      <c r="J78" s="63">
        <v>21</v>
      </c>
      <c r="K78" s="63">
        <v>0.1</v>
      </c>
      <c r="L78" s="63">
        <v>10</v>
      </c>
      <c r="M78" s="66">
        <v>7</v>
      </c>
      <c r="N78" s="326">
        <v>0</v>
      </c>
      <c r="O78" s="326">
        <v>7</v>
      </c>
      <c r="P78" s="61" t="s">
        <v>199</v>
      </c>
    </row>
    <row r="79" spans="1:16" ht="15.75">
      <c r="A79" s="325"/>
      <c r="B79" s="325"/>
      <c r="C79" s="326"/>
      <c r="D79" s="326"/>
      <c r="E79" s="326"/>
      <c r="F79" s="61" t="s">
        <v>193</v>
      </c>
      <c r="G79" s="326" t="s">
        <v>1074</v>
      </c>
      <c r="H79" s="326" t="s">
        <v>1075</v>
      </c>
      <c r="I79" s="326">
        <v>269</v>
      </c>
      <c r="J79" s="63">
        <v>23</v>
      </c>
      <c r="K79" s="63">
        <v>0.1</v>
      </c>
      <c r="L79" s="63">
        <v>17</v>
      </c>
      <c r="M79" s="66">
        <v>17</v>
      </c>
      <c r="N79" s="326">
        <v>0</v>
      </c>
      <c r="O79" s="326">
        <v>17</v>
      </c>
      <c r="P79" s="61" t="s">
        <v>199</v>
      </c>
    </row>
    <row r="80" spans="1:16" ht="15.75">
      <c r="A80" s="325"/>
      <c r="B80" s="325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66">
        <f>SUM(N80,O80)</f>
        <v>0</v>
      </c>
      <c r="N80" s="326"/>
      <c r="O80" s="326"/>
      <c r="P80" s="325"/>
    </row>
    <row r="81" spans="1:16" ht="15.75">
      <c r="A81" s="553" t="s">
        <v>233</v>
      </c>
      <c r="B81" s="554"/>
      <c r="C81" s="326"/>
      <c r="D81" s="326"/>
      <c r="E81" s="326"/>
      <c r="F81" s="326"/>
      <c r="G81" s="326"/>
      <c r="H81" s="326"/>
      <c r="I81" s="326"/>
      <c r="J81" s="326"/>
      <c r="K81" s="326"/>
      <c r="L81" s="332">
        <f>SUM(L43:L80)</f>
        <v>4534</v>
      </c>
      <c r="M81" s="332">
        <f>SUM(M43:M80)</f>
        <v>4327</v>
      </c>
      <c r="N81" s="332">
        <f>SUM(N43:N80)</f>
        <v>1067</v>
      </c>
      <c r="O81" s="332">
        <f>SUM(O43:O80)</f>
        <v>3260</v>
      </c>
      <c r="P81" s="325"/>
    </row>
    <row r="83" spans="2:14" ht="15.75">
      <c r="B83" s="333" t="s">
        <v>1078</v>
      </c>
      <c r="C83" s="559" t="s">
        <v>1079</v>
      </c>
      <c r="D83" s="559"/>
      <c r="E83" s="559"/>
      <c r="F83" s="559"/>
      <c r="I83" s="559" t="s">
        <v>1080</v>
      </c>
      <c r="J83" s="559"/>
      <c r="K83" s="559"/>
      <c r="L83" s="559"/>
      <c r="M83" s="559"/>
      <c r="N83" s="559"/>
    </row>
    <row r="84" spans="3:14" ht="15.75">
      <c r="C84" s="559" t="s">
        <v>1081</v>
      </c>
      <c r="D84" s="559"/>
      <c r="E84" s="559"/>
      <c r="F84" s="559"/>
      <c r="I84" s="559" t="s">
        <v>1082</v>
      </c>
      <c r="J84" s="559"/>
      <c r="K84" s="559"/>
      <c r="L84" s="559"/>
      <c r="M84" s="559"/>
      <c r="N84" s="559"/>
    </row>
    <row r="85" spans="3:14" ht="15.75">
      <c r="C85" s="559" t="s">
        <v>1083</v>
      </c>
      <c r="D85" s="559"/>
      <c r="E85" s="559"/>
      <c r="F85" s="559"/>
      <c r="I85" s="559" t="s">
        <v>1084</v>
      </c>
      <c r="J85" s="559"/>
      <c r="K85" s="559"/>
      <c r="L85" s="559"/>
      <c r="M85" s="559"/>
      <c r="N85" s="559"/>
    </row>
    <row r="86" spans="3:14" ht="15.75">
      <c r="C86" s="559" t="s">
        <v>1085</v>
      </c>
      <c r="D86" s="559"/>
      <c r="E86" s="559"/>
      <c r="F86" s="559"/>
      <c r="I86" s="559" t="s">
        <v>1086</v>
      </c>
      <c r="J86" s="559"/>
      <c r="K86" s="559"/>
      <c r="L86" s="559"/>
      <c r="M86" s="559"/>
      <c r="N86" s="559"/>
    </row>
    <row r="87" spans="3:14" ht="15.75">
      <c r="C87" s="559" t="s">
        <v>1087</v>
      </c>
      <c r="D87" s="559"/>
      <c r="E87" s="559"/>
      <c r="F87" s="559"/>
      <c r="I87" s="559" t="s">
        <v>1088</v>
      </c>
      <c r="J87" s="559"/>
      <c r="K87" s="559"/>
      <c r="L87" s="559"/>
      <c r="M87" s="559"/>
      <c r="N87" s="559"/>
    </row>
    <row r="88" spans="9:14" ht="15.75">
      <c r="I88" s="559" t="s">
        <v>1089</v>
      </c>
      <c r="J88" s="559"/>
      <c r="K88" s="559"/>
      <c r="L88" s="559"/>
      <c r="M88" s="559"/>
      <c r="N88" s="334"/>
    </row>
  </sheetData>
  <mergeCells count="30">
    <mergeCell ref="I88:M88"/>
    <mergeCell ref="C86:F86"/>
    <mergeCell ref="I86:N86"/>
    <mergeCell ref="C87:F87"/>
    <mergeCell ref="I87:N87"/>
    <mergeCell ref="C84:F84"/>
    <mergeCell ref="I84:N84"/>
    <mergeCell ref="C85:F85"/>
    <mergeCell ref="I85:N85"/>
    <mergeCell ref="A42:P42"/>
    <mergeCell ref="A81:B81"/>
    <mergeCell ref="C83:F83"/>
    <mergeCell ref="I83:N8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41:B41"/>
    <mergeCell ref="P3:P4"/>
    <mergeCell ref="A6:P6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P47"/>
  <sheetViews>
    <sheetView workbookViewId="0" topLeftCell="A1">
      <selection activeCell="D20" sqref="D20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7" width="15.710937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3.57421875" style="0" customWidth="1"/>
  </cols>
  <sheetData>
    <row r="1" spans="1:16" ht="18.75" customHeight="1">
      <c r="A1" s="358" t="s">
        <v>630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35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2.75" customHeight="1">
      <c r="A3" s="360" t="s">
        <v>0</v>
      </c>
      <c r="B3" s="360" t="s">
        <v>1</v>
      </c>
      <c r="C3" s="360" t="s">
        <v>2</v>
      </c>
      <c r="D3" s="426" t="s">
        <v>12</v>
      </c>
      <c r="E3" s="360" t="s">
        <v>13</v>
      </c>
      <c r="F3" s="423" t="s">
        <v>14</v>
      </c>
      <c r="G3" s="423" t="s">
        <v>15</v>
      </c>
      <c r="H3" s="361" t="s">
        <v>9</v>
      </c>
      <c r="I3" s="357" t="s">
        <v>3</v>
      </c>
      <c r="J3" s="357" t="s">
        <v>4</v>
      </c>
      <c r="K3" s="357" t="s">
        <v>5</v>
      </c>
      <c r="L3" s="360" t="s">
        <v>6</v>
      </c>
      <c r="M3" s="360"/>
      <c r="N3" s="425" t="s">
        <v>17</v>
      </c>
      <c r="O3" s="425"/>
      <c r="P3" s="361" t="s">
        <v>16</v>
      </c>
    </row>
    <row r="4" spans="1:16" ht="42.75" customHeight="1">
      <c r="A4" s="360"/>
      <c r="B4" s="360"/>
      <c r="C4" s="360"/>
      <c r="D4" s="465"/>
      <c r="E4" s="360"/>
      <c r="F4" s="460"/>
      <c r="G4" s="460"/>
      <c r="H4" s="461"/>
      <c r="I4" s="357"/>
      <c r="J4" s="357"/>
      <c r="K4" s="357"/>
      <c r="L4" s="9" t="s">
        <v>7</v>
      </c>
      <c r="M4" s="9" t="s">
        <v>8</v>
      </c>
      <c r="N4" s="11" t="s">
        <v>18</v>
      </c>
      <c r="O4" s="11" t="s">
        <v>19</v>
      </c>
      <c r="P4" s="464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73" t="s">
        <v>10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</row>
    <row r="7" spans="1:16" ht="12.75">
      <c r="A7" s="2">
        <v>1</v>
      </c>
      <c r="B7" s="2" t="s">
        <v>574</v>
      </c>
      <c r="C7" s="19" t="s">
        <v>575</v>
      </c>
      <c r="D7" s="2">
        <v>447450</v>
      </c>
      <c r="E7" s="13" t="s">
        <v>576</v>
      </c>
      <c r="F7" s="4">
        <v>4</v>
      </c>
      <c r="G7" s="4" t="s">
        <v>577</v>
      </c>
      <c r="H7" s="4" t="s">
        <v>578</v>
      </c>
      <c r="I7" s="3">
        <v>13</v>
      </c>
      <c r="J7" s="3">
        <v>16</v>
      </c>
      <c r="K7" s="209">
        <v>2.7</v>
      </c>
      <c r="L7" s="209">
        <v>272</v>
      </c>
      <c r="M7" s="209">
        <v>225</v>
      </c>
      <c r="N7" s="3">
        <v>103</v>
      </c>
      <c r="O7" s="3">
        <v>122</v>
      </c>
      <c r="P7" s="210" t="s">
        <v>579</v>
      </c>
    </row>
    <row r="8" spans="1:16" ht="12.75">
      <c r="A8" s="2">
        <v>2</v>
      </c>
      <c r="B8" s="2" t="s">
        <v>574</v>
      </c>
      <c r="C8" s="2" t="s">
        <v>575</v>
      </c>
      <c r="D8" s="2">
        <v>447253</v>
      </c>
      <c r="E8" s="4" t="s">
        <v>576</v>
      </c>
      <c r="F8" s="4">
        <v>4</v>
      </c>
      <c r="G8" s="4" t="s">
        <v>580</v>
      </c>
      <c r="H8" s="4" t="s">
        <v>267</v>
      </c>
      <c r="I8" s="3">
        <v>5</v>
      </c>
      <c r="J8" s="3">
        <v>12</v>
      </c>
      <c r="K8" s="209">
        <v>5</v>
      </c>
      <c r="L8" s="209">
        <v>1533</v>
      </c>
      <c r="M8" s="209">
        <v>1339</v>
      </c>
      <c r="N8" s="3">
        <v>524</v>
      </c>
      <c r="O8" s="3">
        <v>815</v>
      </c>
      <c r="P8" s="210" t="s">
        <v>579</v>
      </c>
    </row>
    <row r="9" spans="1:16" ht="12.75">
      <c r="A9" s="2">
        <v>3</v>
      </c>
      <c r="B9" s="19" t="s">
        <v>574</v>
      </c>
      <c r="C9" s="19" t="s">
        <v>581</v>
      </c>
      <c r="D9" s="2">
        <v>447257</v>
      </c>
      <c r="E9" s="13" t="s">
        <v>576</v>
      </c>
      <c r="F9" s="4">
        <v>4</v>
      </c>
      <c r="G9" s="4" t="s">
        <v>580</v>
      </c>
      <c r="H9" s="4" t="s">
        <v>267</v>
      </c>
      <c r="I9" s="3">
        <v>10</v>
      </c>
      <c r="J9" s="3">
        <v>9</v>
      </c>
      <c r="K9" s="209">
        <v>1.9</v>
      </c>
      <c r="L9" s="209">
        <v>533</v>
      </c>
      <c r="M9" s="209">
        <v>472</v>
      </c>
      <c r="N9" s="3">
        <v>118</v>
      </c>
      <c r="O9" s="3">
        <v>354</v>
      </c>
      <c r="P9" s="19" t="s">
        <v>582</v>
      </c>
    </row>
    <row r="10" spans="1:16" ht="12.75">
      <c r="A10" s="2">
        <v>4</v>
      </c>
      <c r="B10" s="2" t="s">
        <v>574</v>
      </c>
      <c r="C10" s="2" t="s">
        <v>581</v>
      </c>
      <c r="D10" s="2">
        <v>447257</v>
      </c>
      <c r="E10" s="4" t="s">
        <v>583</v>
      </c>
      <c r="F10" s="4">
        <v>4</v>
      </c>
      <c r="G10" s="4" t="s">
        <v>580</v>
      </c>
      <c r="H10" s="4" t="s">
        <v>267</v>
      </c>
      <c r="I10" s="4">
        <v>16</v>
      </c>
      <c r="J10" s="213">
        <v>9</v>
      </c>
      <c r="K10" s="6">
        <v>1.7</v>
      </c>
      <c r="L10" s="6">
        <v>398</v>
      </c>
      <c r="M10" s="6">
        <v>347</v>
      </c>
      <c r="N10" s="3">
        <v>83</v>
      </c>
      <c r="O10" s="3">
        <v>264</v>
      </c>
      <c r="P10" s="2" t="s">
        <v>582</v>
      </c>
    </row>
    <row r="11" spans="1:16" ht="12.75">
      <c r="A11" s="2">
        <v>5</v>
      </c>
      <c r="B11" s="2" t="s">
        <v>574</v>
      </c>
      <c r="C11" s="2" t="s">
        <v>581</v>
      </c>
      <c r="D11" s="2">
        <v>447257</v>
      </c>
      <c r="E11" s="4" t="s">
        <v>576</v>
      </c>
      <c r="F11" s="4">
        <v>4</v>
      </c>
      <c r="G11" s="4" t="s">
        <v>580</v>
      </c>
      <c r="H11" s="4" t="s">
        <v>246</v>
      </c>
      <c r="I11" s="4">
        <v>34</v>
      </c>
      <c r="J11" s="213">
        <v>32</v>
      </c>
      <c r="K11" s="6">
        <v>1.7</v>
      </c>
      <c r="L11" s="6">
        <v>480</v>
      </c>
      <c r="M11" s="6">
        <v>446</v>
      </c>
      <c r="N11" s="3">
        <v>221</v>
      </c>
      <c r="O11" s="3">
        <v>225</v>
      </c>
      <c r="P11" s="2" t="s">
        <v>584</v>
      </c>
    </row>
    <row r="12" spans="1:16" ht="12.75">
      <c r="A12" s="2">
        <v>6</v>
      </c>
      <c r="B12" s="2" t="s">
        <v>574</v>
      </c>
      <c r="C12" s="2" t="s">
        <v>581</v>
      </c>
      <c r="D12" s="2">
        <v>447257</v>
      </c>
      <c r="E12" s="4" t="s">
        <v>583</v>
      </c>
      <c r="F12" s="4">
        <v>4</v>
      </c>
      <c r="G12" s="4" t="s">
        <v>580</v>
      </c>
      <c r="H12" s="4" t="s">
        <v>246</v>
      </c>
      <c r="I12" s="3">
        <v>9</v>
      </c>
      <c r="J12" s="3">
        <v>4</v>
      </c>
      <c r="K12" s="3">
        <v>1.7</v>
      </c>
      <c r="L12" s="3">
        <v>435</v>
      </c>
      <c r="M12" s="3">
        <v>392</v>
      </c>
      <c r="N12" s="3">
        <v>304</v>
      </c>
      <c r="O12" s="3">
        <v>88</v>
      </c>
      <c r="P12" s="2" t="s">
        <v>582</v>
      </c>
    </row>
    <row r="13" spans="1:16" ht="12.75">
      <c r="A13" s="2">
        <v>7</v>
      </c>
      <c r="B13" s="2" t="s">
        <v>574</v>
      </c>
      <c r="C13" s="2" t="s">
        <v>585</v>
      </c>
      <c r="D13" s="2">
        <v>447255</v>
      </c>
      <c r="E13" s="4" t="s">
        <v>576</v>
      </c>
      <c r="F13" s="4">
        <v>4</v>
      </c>
      <c r="G13" s="4" t="s">
        <v>580</v>
      </c>
      <c r="H13" s="4" t="s">
        <v>246</v>
      </c>
      <c r="I13" s="3">
        <v>8</v>
      </c>
      <c r="J13" s="241" t="s">
        <v>586</v>
      </c>
      <c r="K13" s="3">
        <v>2.9</v>
      </c>
      <c r="L13" s="3">
        <v>929</v>
      </c>
      <c r="M13" s="3">
        <v>807</v>
      </c>
      <c r="N13" s="3">
        <v>690</v>
      </c>
      <c r="O13" s="3">
        <v>117</v>
      </c>
      <c r="P13" s="2" t="s">
        <v>416</v>
      </c>
    </row>
    <row r="14" spans="1:16" ht="12.75">
      <c r="A14" s="2">
        <v>8</v>
      </c>
      <c r="B14" s="2" t="s">
        <v>574</v>
      </c>
      <c r="C14" s="2" t="s">
        <v>585</v>
      </c>
      <c r="D14" s="2">
        <v>447255</v>
      </c>
      <c r="E14" s="4" t="s">
        <v>576</v>
      </c>
      <c r="F14" s="4">
        <v>4</v>
      </c>
      <c r="G14" s="4" t="s">
        <v>580</v>
      </c>
      <c r="H14" s="4" t="s">
        <v>246</v>
      </c>
      <c r="I14" s="4">
        <v>20</v>
      </c>
      <c r="J14" s="242">
        <v>14</v>
      </c>
      <c r="K14" s="4">
        <v>3.1</v>
      </c>
      <c r="L14" s="4">
        <v>983</v>
      </c>
      <c r="M14" s="4">
        <v>895</v>
      </c>
      <c r="N14" s="3">
        <v>679</v>
      </c>
      <c r="O14" s="3">
        <v>216</v>
      </c>
      <c r="P14" s="2" t="s">
        <v>416</v>
      </c>
    </row>
    <row r="15" spans="1:16" ht="12.75">
      <c r="A15" s="2">
        <v>9</v>
      </c>
      <c r="B15" s="2" t="s">
        <v>574</v>
      </c>
      <c r="C15" s="2" t="s">
        <v>587</v>
      </c>
      <c r="D15" s="2">
        <v>447258</v>
      </c>
      <c r="E15" s="4" t="s">
        <v>576</v>
      </c>
      <c r="F15" s="4">
        <v>3</v>
      </c>
      <c r="G15" s="4" t="s">
        <v>588</v>
      </c>
      <c r="H15" s="4" t="s">
        <v>578</v>
      </c>
      <c r="I15" s="4">
        <v>21</v>
      </c>
      <c r="J15" s="4">
        <v>11</v>
      </c>
      <c r="K15" s="4">
        <v>0.8</v>
      </c>
      <c r="L15" s="4">
        <v>190</v>
      </c>
      <c r="M15" s="6">
        <v>156</v>
      </c>
      <c r="N15" s="3">
        <v>77</v>
      </c>
      <c r="O15" s="3">
        <v>79</v>
      </c>
      <c r="P15" s="2" t="s">
        <v>589</v>
      </c>
    </row>
    <row r="16" spans="1:16" ht="12.75">
      <c r="A16" s="2">
        <v>10</v>
      </c>
      <c r="B16" s="2" t="s">
        <v>574</v>
      </c>
      <c r="C16" s="2" t="s">
        <v>587</v>
      </c>
      <c r="D16" s="2">
        <v>447259</v>
      </c>
      <c r="E16" s="4" t="s">
        <v>590</v>
      </c>
      <c r="F16" s="4">
        <v>4</v>
      </c>
      <c r="G16" s="212" t="s">
        <v>580</v>
      </c>
      <c r="H16" s="213" t="s">
        <v>578</v>
      </c>
      <c r="I16" s="4">
        <v>16</v>
      </c>
      <c r="J16" s="4">
        <v>12</v>
      </c>
      <c r="K16" s="4">
        <v>3.2</v>
      </c>
      <c r="L16" s="4">
        <v>618</v>
      </c>
      <c r="M16" s="4">
        <v>533</v>
      </c>
      <c r="N16" s="3">
        <v>359</v>
      </c>
      <c r="O16" s="3">
        <v>174</v>
      </c>
      <c r="P16" s="19" t="s">
        <v>589</v>
      </c>
    </row>
    <row r="17" spans="1:16" ht="12.75">
      <c r="A17" s="2">
        <v>11</v>
      </c>
      <c r="B17" s="2" t="s">
        <v>574</v>
      </c>
      <c r="C17" s="2" t="s">
        <v>591</v>
      </c>
      <c r="D17" s="2">
        <v>447260</v>
      </c>
      <c r="E17" s="4" t="s">
        <v>576</v>
      </c>
      <c r="F17" s="4">
        <v>4</v>
      </c>
      <c r="G17" s="4" t="s">
        <v>580</v>
      </c>
      <c r="H17" s="4" t="s">
        <v>246</v>
      </c>
      <c r="I17" s="4">
        <v>5</v>
      </c>
      <c r="J17" s="4">
        <v>10</v>
      </c>
      <c r="K17" s="4">
        <v>5</v>
      </c>
      <c r="L17" s="4">
        <v>2226</v>
      </c>
      <c r="M17" s="6">
        <v>1981</v>
      </c>
      <c r="N17" s="3">
        <v>1539</v>
      </c>
      <c r="O17" s="3">
        <v>442</v>
      </c>
      <c r="P17" s="2" t="s">
        <v>592</v>
      </c>
    </row>
    <row r="18" spans="1:16" ht="12.75">
      <c r="A18" s="2">
        <v>12</v>
      </c>
      <c r="B18" s="2" t="s">
        <v>574</v>
      </c>
      <c r="C18" s="2" t="s">
        <v>591</v>
      </c>
      <c r="D18" s="2">
        <v>447260</v>
      </c>
      <c r="E18" s="4" t="s">
        <v>576</v>
      </c>
      <c r="F18" s="4">
        <v>4</v>
      </c>
      <c r="G18" s="4" t="s">
        <v>580</v>
      </c>
      <c r="H18" s="4" t="s">
        <v>246</v>
      </c>
      <c r="I18" s="4">
        <v>5</v>
      </c>
      <c r="J18" s="4" t="s">
        <v>593</v>
      </c>
      <c r="K18" s="4">
        <v>1.7</v>
      </c>
      <c r="L18" s="4">
        <v>725</v>
      </c>
      <c r="M18" s="4">
        <v>632</v>
      </c>
      <c r="N18" s="3">
        <v>472</v>
      </c>
      <c r="O18" s="3">
        <v>160</v>
      </c>
      <c r="P18" s="2" t="s">
        <v>592</v>
      </c>
    </row>
    <row r="19" spans="1:16" ht="12.75">
      <c r="A19" s="2">
        <v>13</v>
      </c>
      <c r="B19" s="2" t="s">
        <v>574</v>
      </c>
      <c r="C19" s="2" t="s">
        <v>594</v>
      </c>
      <c r="D19" s="2">
        <v>447264</v>
      </c>
      <c r="E19" s="4" t="s">
        <v>576</v>
      </c>
      <c r="F19" s="4">
        <v>4</v>
      </c>
      <c r="G19" s="4" t="s">
        <v>580</v>
      </c>
      <c r="H19" s="4" t="s">
        <v>267</v>
      </c>
      <c r="I19" s="4">
        <v>23</v>
      </c>
      <c r="J19" s="4">
        <v>15</v>
      </c>
      <c r="K19" s="4">
        <v>2</v>
      </c>
      <c r="L19" s="4">
        <v>461</v>
      </c>
      <c r="M19" s="6">
        <v>410</v>
      </c>
      <c r="N19" s="3">
        <v>100</v>
      </c>
      <c r="O19" s="3">
        <v>310</v>
      </c>
      <c r="P19" s="2" t="s">
        <v>584</v>
      </c>
    </row>
    <row r="20" spans="1:16" ht="12.75">
      <c r="A20" s="2">
        <v>14</v>
      </c>
      <c r="B20" s="2" t="s">
        <v>574</v>
      </c>
      <c r="C20" s="2" t="s">
        <v>594</v>
      </c>
      <c r="D20" s="2">
        <v>447264</v>
      </c>
      <c r="E20" s="4" t="s">
        <v>576</v>
      </c>
      <c r="F20" s="4">
        <v>4</v>
      </c>
      <c r="G20" s="4" t="s">
        <v>580</v>
      </c>
      <c r="H20" s="4" t="s">
        <v>267</v>
      </c>
      <c r="I20" s="4">
        <v>17</v>
      </c>
      <c r="J20" s="4">
        <v>3</v>
      </c>
      <c r="K20" s="4">
        <v>3.6</v>
      </c>
      <c r="L20" s="4">
        <v>764</v>
      </c>
      <c r="M20" s="4">
        <v>671</v>
      </c>
      <c r="N20" s="3">
        <v>189</v>
      </c>
      <c r="O20" s="3">
        <v>482</v>
      </c>
      <c r="P20" s="2" t="s">
        <v>584</v>
      </c>
    </row>
    <row r="21" spans="1:16" ht="12.75">
      <c r="A21" s="2">
        <v>15</v>
      </c>
      <c r="B21" s="2" t="s">
        <v>574</v>
      </c>
      <c r="C21" s="2" t="s">
        <v>585</v>
      </c>
      <c r="D21" s="2">
        <v>447266</v>
      </c>
      <c r="E21" s="4" t="s">
        <v>595</v>
      </c>
      <c r="F21" s="4">
        <v>4</v>
      </c>
      <c r="G21" s="4" t="s">
        <v>577</v>
      </c>
      <c r="H21" s="4" t="s">
        <v>353</v>
      </c>
      <c r="I21" s="4">
        <v>20</v>
      </c>
      <c r="J21" s="4">
        <v>3</v>
      </c>
      <c r="K21" s="6">
        <v>3</v>
      </c>
      <c r="L21" s="6">
        <v>680</v>
      </c>
      <c r="M21" s="6">
        <v>585</v>
      </c>
      <c r="N21" s="3">
        <v>521</v>
      </c>
      <c r="O21" s="3">
        <v>64</v>
      </c>
      <c r="P21" s="2" t="s">
        <v>416</v>
      </c>
    </row>
    <row r="22" spans="1:16" ht="12.75">
      <c r="A22" s="2">
        <v>16</v>
      </c>
      <c r="B22" s="2" t="s">
        <v>574</v>
      </c>
      <c r="C22" s="2" t="s">
        <v>585</v>
      </c>
      <c r="D22" s="2">
        <v>447266</v>
      </c>
      <c r="E22" s="4" t="s">
        <v>595</v>
      </c>
      <c r="F22" s="4">
        <v>4</v>
      </c>
      <c r="G22" s="4" t="s">
        <v>577</v>
      </c>
      <c r="H22" s="4" t="s">
        <v>353</v>
      </c>
      <c r="I22" s="4">
        <v>22</v>
      </c>
      <c r="J22" s="4">
        <v>6</v>
      </c>
      <c r="K22" s="4">
        <v>3.7</v>
      </c>
      <c r="L22" s="4">
        <v>1566</v>
      </c>
      <c r="M22" s="4">
        <v>1378</v>
      </c>
      <c r="N22" s="3">
        <v>1121</v>
      </c>
      <c r="O22" s="3">
        <v>257</v>
      </c>
      <c r="P22" s="2" t="s">
        <v>416</v>
      </c>
    </row>
    <row r="23" spans="1:16" ht="12.75">
      <c r="A23" s="2">
        <v>17</v>
      </c>
      <c r="B23" s="19" t="s">
        <v>596</v>
      </c>
      <c r="C23" s="19" t="s">
        <v>587</v>
      </c>
      <c r="D23" s="2">
        <v>447267</v>
      </c>
      <c r="E23" s="213" t="s">
        <v>595</v>
      </c>
      <c r="F23" s="4">
        <v>3</v>
      </c>
      <c r="G23" s="213" t="s">
        <v>577</v>
      </c>
      <c r="H23" s="213" t="s">
        <v>353</v>
      </c>
      <c r="I23" s="4">
        <v>21</v>
      </c>
      <c r="J23" s="4">
        <v>18</v>
      </c>
      <c r="K23" s="4">
        <v>3.4</v>
      </c>
      <c r="L23" s="4">
        <v>685</v>
      </c>
      <c r="M23" s="4">
        <v>564</v>
      </c>
      <c r="N23" s="3">
        <v>366</v>
      </c>
      <c r="O23" s="3">
        <v>198</v>
      </c>
      <c r="P23" s="19" t="s">
        <v>597</v>
      </c>
    </row>
    <row r="24" spans="1:16" ht="12.75">
      <c r="A24" s="2">
        <v>18</v>
      </c>
      <c r="B24" s="19" t="s">
        <v>598</v>
      </c>
      <c r="C24" s="19" t="s">
        <v>581</v>
      </c>
      <c r="D24" s="2">
        <v>447268</v>
      </c>
      <c r="E24" s="213" t="s">
        <v>595</v>
      </c>
      <c r="F24" s="4">
        <v>4</v>
      </c>
      <c r="G24" s="213" t="s">
        <v>577</v>
      </c>
      <c r="H24" s="213" t="s">
        <v>353</v>
      </c>
      <c r="I24" s="4">
        <v>15</v>
      </c>
      <c r="J24" s="4">
        <v>8</v>
      </c>
      <c r="K24" s="4">
        <v>3.3</v>
      </c>
      <c r="L24" s="4">
        <v>582</v>
      </c>
      <c r="M24" s="4">
        <v>461</v>
      </c>
      <c r="N24" s="3">
        <v>350</v>
      </c>
      <c r="O24" s="3">
        <v>111</v>
      </c>
      <c r="P24" s="19" t="s">
        <v>582</v>
      </c>
    </row>
    <row r="25" spans="1:16" ht="12.75">
      <c r="A25" s="2">
        <v>19</v>
      </c>
      <c r="B25" s="19" t="s">
        <v>574</v>
      </c>
      <c r="C25" s="19" t="s">
        <v>575</v>
      </c>
      <c r="D25" s="2">
        <v>447269</v>
      </c>
      <c r="E25" s="213" t="s">
        <v>595</v>
      </c>
      <c r="F25" s="4">
        <v>4</v>
      </c>
      <c r="G25" s="213" t="s">
        <v>577</v>
      </c>
      <c r="H25" s="213" t="s">
        <v>353</v>
      </c>
      <c r="I25" s="4">
        <v>13</v>
      </c>
      <c r="J25" s="214" t="s">
        <v>599</v>
      </c>
      <c r="K25" s="4">
        <v>4</v>
      </c>
      <c r="L25" s="4">
        <v>836</v>
      </c>
      <c r="M25" s="4">
        <v>730</v>
      </c>
      <c r="N25" s="3">
        <v>413</v>
      </c>
      <c r="O25" s="3">
        <v>317</v>
      </c>
      <c r="P25" s="19" t="s">
        <v>600</v>
      </c>
    </row>
    <row r="26" spans="1:16" ht="12.75">
      <c r="A26" s="2">
        <v>20</v>
      </c>
      <c r="B26" s="19" t="s">
        <v>601</v>
      </c>
      <c r="C26" s="19" t="s">
        <v>591</v>
      </c>
      <c r="D26" s="2">
        <v>447270</v>
      </c>
      <c r="E26" s="213" t="s">
        <v>595</v>
      </c>
      <c r="F26" s="4">
        <v>2</v>
      </c>
      <c r="G26" s="213" t="s">
        <v>577</v>
      </c>
      <c r="H26" s="213" t="s">
        <v>353</v>
      </c>
      <c r="I26" s="4">
        <v>23</v>
      </c>
      <c r="J26" s="4">
        <v>12</v>
      </c>
      <c r="K26" s="4">
        <v>3</v>
      </c>
      <c r="L26" s="4">
        <v>449</v>
      </c>
      <c r="M26" s="4">
        <v>382</v>
      </c>
      <c r="N26" s="3">
        <v>311</v>
      </c>
      <c r="O26" s="3">
        <v>71</v>
      </c>
      <c r="P26" s="19" t="s">
        <v>602</v>
      </c>
    </row>
    <row r="27" spans="1:16" ht="12.75">
      <c r="A27" s="2"/>
      <c r="B27" s="2"/>
      <c r="C27" s="2"/>
      <c r="D27" s="2"/>
      <c r="E27" s="4"/>
      <c r="F27" s="4"/>
      <c r="G27" s="4"/>
      <c r="H27" s="4"/>
      <c r="I27" s="4"/>
      <c r="J27" s="4"/>
      <c r="K27" s="6">
        <f>SUM(K7:K26)</f>
        <v>57.4</v>
      </c>
      <c r="L27" s="6">
        <f>SUM(L7:L26)</f>
        <v>15345</v>
      </c>
      <c r="M27" s="6">
        <f>SUM(M7:M26)</f>
        <v>13406</v>
      </c>
      <c r="N27" s="6">
        <f>SUM(N7:N26)</f>
        <v>8540</v>
      </c>
      <c r="O27" s="6">
        <f>SUM(O7:O26)</f>
        <v>4866</v>
      </c>
      <c r="P27" s="2"/>
    </row>
    <row r="32" spans="1:16" ht="21" customHeight="1">
      <c r="A32" s="419" t="s">
        <v>11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374"/>
    </row>
    <row r="33" spans="1:16" ht="12.75">
      <c r="A33" s="2">
        <v>1</v>
      </c>
      <c r="B33" s="19" t="s">
        <v>574</v>
      </c>
      <c r="C33" s="19" t="s">
        <v>587</v>
      </c>
      <c r="D33" s="19">
        <v>447271</v>
      </c>
      <c r="E33" s="4" t="s">
        <v>603</v>
      </c>
      <c r="F33" s="4">
        <v>3</v>
      </c>
      <c r="G33" s="213" t="s">
        <v>604</v>
      </c>
      <c r="H33" s="213" t="s">
        <v>353</v>
      </c>
      <c r="I33" s="4">
        <v>21</v>
      </c>
      <c r="J33" s="215" t="s">
        <v>605</v>
      </c>
      <c r="K33" s="6">
        <v>1</v>
      </c>
      <c r="L33" s="6">
        <v>199</v>
      </c>
      <c r="M33" s="6">
        <v>176</v>
      </c>
      <c r="N33" s="3">
        <v>84</v>
      </c>
      <c r="O33" s="3">
        <v>92</v>
      </c>
      <c r="P33" s="19" t="s">
        <v>597</v>
      </c>
    </row>
    <row r="34" spans="1:16" ht="12.75">
      <c r="A34" s="2">
        <v>2</v>
      </c>
      <c r="B34" s="2" t="s">
        <v>574</v>
      </c>
      <c r="C34" s="2" t="s">
        <v>581</v>
      </c>
      <c r="D34" s="2">
        <v>447272</v>
      </c>
      <c r="E34" s="4" t="s">
        <v>603</v>
      </c>
      <c r="F34" s="4">
        <v>4</v>
      </c>
      <c r="G34" s="4" t="s">
        <v>606</v>
      </c>
      <c r="H34" s="4" t="s">
        <v>246</v>
      </c>
      <c r="I34" s="4">
        <v>34</v>
      </c>
      <c r="J34" s="4">
        <v>12</v>
      </c>
      <c r="K34" s="6">
        <v>6</v>
      </c>
      <c r="L34" s="6">
        <v>144</v>
      </c>
      <c r="M34" s="6">
        <v>130</v>
      </c>
      <c r="N34" s="3">
        <v>73</v>
      </c>
      <c r="O34" s="3">
        <v>57</v>
      </c>
      <c r="P34" s="2" t="s">
        <v>582</v>
      </c>
    </row>
    <row r="35" spans="1:16" ht="12.75">
      <c r="A35" s="2">
        <v>3</v>
      </c>
      <c r="B35" s="2" t="s">
        <v>574</v>
      </c>
      <c r="C35" s="2" t="s">
        <v>581</v>
      </c>
      <c r="D35" s="2">
        <v>447273</v>
      </c>
      <c r="E35" s="4" t="s">
        <v>603</v>
      </c>
      <c r="F35" s="4">
        <v>4</v>
      </c>
      <c r="G35" s="4" t="s">
        <v>607</v>
      </c>
      <c r="H35" s="4" t="s">
        <v>246</v>
      </c>
      <c r="I35" s="4">
        <v>7</v>
      </c>
      <c r="J35" s="4">
        <v>13</v>
      </c>
      <c r="K35" s="4">
        <v>9.5</v>
      </c>
      <c r="L35" s="4">
        <v>150</v>
      </c>
      <c r="M35" s="4">
        <v>137</v>
      </c>
      <c r="N35" s="3">
        <v>95</v>
      </c>
      <c r="O35" s="3">
        <v>42</v>
      </c>
      <c r="P35" s="2" t="s">
        <v>582</v>
      </c>
    </row>
    <row r="36" spans="1:16" ht="12.75">
      <c r="A36" s="2">
        <v>4</v>
      </c>
      <c r="B36" s="2" t="s">
        <v>574</v>
      </c>
      <c r="C36" s="2" t="s">
        <v>581</v>
      </c>
      <c r="D36" s="2">
        <v>447273</v>
      </c>
      <c r="E36" s="4" t="s">
        <v>603</v>
      </c>
      <c r="F36" s="4">
        <v>4</v>
      </c>
      <c r="G36" s="4" t="s">
        <v>608</v>
      </c>
      <c r="H36" s="4" t="s">
        <v>246</v>
      </c>
      <c r="I36" s="4">
        <v>27</v>
      </c>
      <c r="J36" s="4">
        <v>21</v>
      </c>
      <c r="K36" s="6">
        <v>2.5</v>
      </c>
      <c r="L36" s="6">
        <v>67</v>
      </c>
      <c r="M36" s="6">
        <v>59</v>
      </c>
      <c r="N36" s="3">
        <v>42</v>
      </c>
      <c r="O36" s="3">
        <v>17</v>
      </c>
      <c r="P36" s="2" t="s">
        <v>584</v>
      </c>
    </row>
    <row r="37" spans="1:16" ht="12.75">
      <c r="A37" s="2">
        <v>5</v>
      </c>
      <c r="B37" s="2" t="s">
        <v>574</v>
      </c>
      <c r="C37" s="2" t="s">
        <v>581</v>
      </c>
      <c r="D37" s="2">
        <v>447273</v>
      </c>
      <c r="E37" s="8" t="s">
        <v>603</v>
      </c>
      <c r="F37" s="8">
        <v>4</v>
      </c>
      <c r="G37" s="8" t="s">
        <v>608</v>
      </c>
      <c r="H37" s="8" t="s">
        <v>246</v>
      </c>
      <c r="I37" s="8">
        <v>27</v>
      </c>
      <c r="J37" s="8">
        <v>24</v>
      </c>
      <c r="K37" s="8">
        <v>0.8</v>
      </c>
      <c r="L37" s="8">
        <v>26</v>
      </c>
      <c r="M37" s="8">
        <v>23</v>
      </c>
      <c r="N37" s="7">
        <v>18</v>
      </c>
      <c r="O37" s="7">
        <v>5</v>
      </c>
      <c r="P37" s="2" t="s">
        <v>584</v>
      </c>
    </row>
    <row r="38" spans="1:16" ht="12.75">
      <c r="A38" s="2">
        <v>6</v>
      </c>
      <c r="B38" s="2" t="s">
        <v>574</v>
      </c>
      <c r="C38" s="2" t="s">
        <v>631</v>
      </c>
      <c r="D38" s="2">
        <v>447279</v>
      </c>
      <c r="E38" s="4" t="s">
        <v>632</v>
      </c>
      <c r="F38" s="4">
        <v>2</v>
      </c>
      <c r="G38" s="4" t="s">
        <v>604</v>
      </c>
      <c r="H38" s="4" t="s">
        <v>267</v>
      </c>
      <c r="I38" s="4">
        <v>5</v>
      </c>
      <c r="J38" s="4">
        <v>7</v>
      </c>
      <c r="K38" s="4">
        <v>1.2</v>
      </c>
      <c r="L38" s="4">
        <v>284</v>
      </c>
      <c r="M38" s="4">
        <v>184</v>
      </c>
      <c r="N38" s="3">
        <v>51</v>
      </c>
      <c r="O38" s="3">
        <v>133</v>
      </c>
      <c r="P38" s="2" t="s">
        <v>633</v>
      </c>
    </row>
    <row r="39" spans="1:16" ht="12.75">
      <c r="A39" s="2">
        <v>7</v>
      </c>
      <c r="B39" s="2" t="s">
        <v>574</v>
      </c>
      <c r="C39" s="2" t="s">
        <v>631</v>
      </c>
      <c r="D39" s="2">
        <v>447279</v>
      </c>
      <c r="E39" s="5" t="s">
        <v>632</v>
      </c>
      <c r="F39" s="5">
        <v>2</v>
      </c>
      <c r="G39" s="5" t="s">
        <v>604</v>
      </c>
      <c r="H39" s="4" t="s">
        <v>267</v>
      </c>
      <c r="I39" s="4">
        <v>5</v>
      </c>
      <c r="J39" s="4">
        <v>4</v>
      </c>
      <c r="K39" s="4">
        <v>0.9</v>
      </c>
      <c r="L39" s="4">
        <v>492</v>
      </c>
      <c r="M39" s="4">
        <v>396</v>
      </c>
      <c r="N39" s="3">
        <v>102</v>
      </c>
      <c r="O39" s="3">
        <v>294</v>
      </c>
      <c r="P39" s="2" t="s">
        <v>633</v>
      </c>
    </row>
    <row r="40" spans="1:16" ht="12.75">
      <c r="A40" s="2">
        <v>8</v>
      </c>
      <c r="B40" s="2" t="s">
        <v>574</v>
      </c>
      <c r="C40" s="2" t="s">
        <v>631</v>
      </c>
      <c r="D40" s="2">
        <v>447279</v>
      </c>
      <c r="E40" s="5" t="s">
        <v>632</v>
      </c>
      <c r="F40" s="5">
        <v>2</v>
      </c>
      <c r="G40" s="5" t="s">
        <v>604</v>
      </c>
      <c r="H40" s="4" t="s">
        <v>267</v>
      </c>
      <c r="I40" s="4">
        <v>8</v>
      </c>
      <c r="J40" s="4">
        <v>1</v>
      </c>
      <c r="K40" s="4">
        <v>0.8</v>
      </c>
      <c r="L40" s="4">
        <v>218</v>
      </c>
      <c r="M40" s="4">
        <v>160</v>
      </c>
      <c r="N40" s="3">
        <v>15</v>
      </c>
      <c r="O40" s="3">
        <v>145</v>
      </c>
      <c r="P40" s="2" t="s">
        <v>633</v>
      </c>
    </row>
    <row r="41" spans="1:16" ht="12.75">
      <c r="A41" s="2">
        <v>9</v>
      </c>
      <c r="B41" s="2" t="s">
        <v>574</v>
      </c>
      <c r="C41" s="3" t="s">
        <v>585</v>
      </c>
      <c r="D41" s="3">
        <v>447280</v>
      </c>
      <c r="E41" s="4" t="s">
        <v>634</v>
      </c>
      <c r="F41" s="4">
        <v>3</v>
      </c>
      <c r="G41" s="4" t="s">
        <v>604</v>
      </c>
      <c r="H41" s="4" t="s">
        <v>246</v>
      </c>
      <c r="I41" s="4">
        <v>25</v>
      </c>
      <c r="J41" s="5">
        <v>12.3</v>
      </c>
      <c r="K41" s="6">
        <v>2.4</v>
      </c>
      <c r="L41" s="6">
        <v>573</v>
      </c>
      <c r="M41" s="6">
        <v>476</v>
      </c>
      <c r="N41" s="3">
        <v>307</v>
      </c>
      <c r="O41" s="3">
        <v>169</v>
      </c>
      <c r="P41" s="2" t="s">
        <v>635</v>
      </c>
    </row>
    <row r="42" spans="1:16" ht="12.75">
      <c r="A42" s="2">
        <v>10</v>
      </c>
      <c r="B42" s="2" t="s">
        <v>574</v>
      </c>
      <c r="C42" s="3" t="s">
        <v>581</v>
      </c>
      <c r="D42" s="3">
        <v>447281</v>
      </c>
      <c r="E42" s="4" t="s">
        <v>634</v>
      </c>
      <c r="F42" s="4">
        <v>4</v>
      </c>
      <c r="G42" s="4" t="s">
        <v>604</v>
      </c>
      <c r="H42" s="4" t="s">
        <v>84</v>
      </c>
      <c r="I42" s="4">
        <v>9</v>
      </c>
      <c r="J42" s="4">
        <v>12</v>
      </c>
      <c r="K42" s="4">
        <v>3.6</v>
      </c>
      <c r="L42" s="4">
        <v>1192</v>
      </c>
      <c r="M42" s="4">
        <v>1048</v>
      </c>
      <c r="N42" s="4">
        <v>726</v>
      </c>
      <c r="O42" s="4">
        <v>322</v>
      </c>
      <c r="P42" s="2" t="s">
        <v>582</v>
      </c>
    </row>
    <row r="43" spans="1:16" ht="12.75">
      <c r="A43" s="243">
        <v>11</v>
      </c>
      <c r="B43" s="243" t="s">
        <v>574</v>
      </c>
      <c r="C43" s="7" t="s">
        <v>591</v>
      </c>
      <c r="D43" s="7">
        <v>447282</v>
      </c>
      <c r="E43" s="8" t="s">
        <v>636</v>
      </c>
      <c r="F43" s="8">
        <v>4</v>
      </c>
      <c r="G43" s="8" t="s">
        <v>607</v>
      </c>
      <c r="H43" s="8" t="s">
        <v>246</v>
      </c>
      <c r="I43" s="8">
        <v>5</v>
      </c>
      <c r="J43" s="8">
        <v>13</v>
      </c>
      <c r="K43" s="244">
        <v>0.1</v>
      </c>
      <c r="L43" s="244">
        <v>5</v>
      </c>
      <c r="M43" s="244">
        <v>4</v>
      </c>
      <c r="N43" s="7">
        <v>3</v>
      </c>
      <c r="O43" s="7">
        <v>1</v>
      </c>
      <c r="P43" s="243" t="s">
        <v>637</v>
      </c>
    </row>
    <row r="44" spans="1:16" ht="12.75">
      <c r="A44" s="3">
        <v>12</v>
      </c>
      <c r="B44" s="3" t="s">
        <v>574</v>
      </c>
      <c r="C44" s="3" t="s">
        <v>591</v>
      </c>
      <c r="D44" s="3">
        <v>447282</v>
      </c>
      <c r="E44" s="4" t="s">
        <v>638</v>
      </c>
      <c r="F44" s="4">
        <v>4</v>
      </c>
      <c r="G44" s="4" t="s">
        <v>607</v>
      </c>
      <c r="H44" s="4" t="s">
        <v>246</v>
      </c>
      <c r="I44" s="4">
        <v>5</v>
      </c>
      <c r="J44" s="4">
        <v>9</v>
      </c>
      <c r="K44" s="6">
        <v>0.1</v>
      </c>
      <c r="L44" s="6">
        <v>6</v>
      </c>
      <c r="M44" s="6">
        <v>5</v>
      </c>
      <c r="N44" s="3">
        <v>3</v>
      </c>
      <c r="O44" s="3">
        <v>2</v>
      </c>
      <c r="P44" s="3" t="s">
        <v>637</v>
      </c>
    </row>
    <row r="45" spans="1:16" ht="12.75">
      <c r="A45" s="3">
        <v>13</v>
      </c>
      <c r="B45" s="3" t="s">
        <v>574</v>
      </c>
      <c r="C45" s="3" t="s">
        <v>591</v>
      </c>
      <c r="D45" s="3">
        <v>447282</v>
      </c>
      <c r="E45" s="4" t="s">
        <v>636</v>
      </c>
      <c r="F45" s="4">
        <v>4</v>
      </c>
      <c r="G45" s="4" t="s">
        <v>607</v>
      </c>
      <c r="H45" s="4" t="s">
        <v>246</v>
      </c>
      <c r="I45" s="4">
        <v>4</v>
      </c>
      <c r="J45" s="4">
        <v>21</v>
      </c>
      <c r="K45" s="6">
        <v>0.1</v>
      </c>
      <c r="L45" s="6">
        <v>4</v>
      </c>
      <c r="M45" s="6">
        <v>3</v>
      </c>
      <c r="N45" s="3">
        <v>2</v>
      </c>
      <c r="O45" s="3">
        <v>1</v>
      </c>
      <c r="P45" s="3" t="s">
        <v>637</v>
      </c>
    </row>
    <row r="46" spans="1:16" ht="12.75">
      <c r="A46" s="3">
        <v>14</v>
      </c>
      <c r="B46" s="3" t="s">
        <v>574</v>
      </c>
      <c r="C46" s="3" t="s">
        <v>631</v>
      </c>
      <c r="D46" s="3">
        <v>447283</v>
      </c>
      <c r="E46" s="4" t="s">
        <v>639</v>
      </c>
      <c r="F46" s="4">
        <v>2</v>
      </c>
      <c r="G46" s="4" t="s">
        <v>608</v>
      </c>
      <c r="H46" s="4" t="s">
        <v>246</v>
      </c>
      <c r="I46" s="4">
        <v>8</v>
      </c>
      <c r="J46" s="4">
        <v>7</v>
      </c>
      <c r="K46" s="6">
        <v>1.4</v>
      </c>
      <c r="L46" s="6">
        <v>43</v>
      </c>
      <c r="M46" s="29">
        <v>24</v>
      </c>
      <c r="N46" s="3">
        <v>7</v>
      </c>
      <c r="O46" s="3">
        <v>17</v>
      </c>
      <c r="P46" s="3" t="s">
        <v>633</v>
      </c>
    </row>
    <row r="47" spans="1:16" ht="12.75">
      <c r="A47" s="3">
        <v>15</v>
      </c>
      <c r="B47" s="3" t="s">
        <v>574</v>
      </c>
      <c r="C47" s="3" t="s">
        <v>631</v>
      </c>
      <c r="D47" s="3">
        <v>447283</v>
      </c>
      <c r="E47" s="4" t="s">
        <v>639</v>
      </c>
      <c r="F47" s="4">
        <v>2</v>
      </c>
      <c r="G47" s="4" t="s">
        <v>608</v>
      </c>
      <c r="H47" s="4" t="s">
        <v>246</v>
      </c>
      <c r="I47" s="4">
        <v>10</v>
      </c>
      <c r="J47" s="4">
        <v>10</v>
      </c>
      <c r="K47" s="6">
        <v>1.6</v>
      </c>
      <c r="L47" s="6">
        <v>31</v>
      </c>
      <c r="M47" s="29">
        <v>19</v>
      </c>
      <c r="N47" s="3">
        <v>6</v>
      </c>
      <c r="O47" s="3">
        <v>13</v>
      </c>
      <c r="P47" s="3" t="s">
        <v>633</v>
      </c>
    </row>
  </sheetData>
  <mergeCells count="17">
    <mergeCell ref="P3:P4"/>
    <mergeCell ref="A6:P6"/>
    <mergeCell ref="A32:P32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P105"/>
  <sheetViews>
    <sheetView workbookViewId="0" topLeftCell="A1">
      <selection activeCell="C38" sqref="C38"/>
    </sheetView>
  </sheetViews>
  <sheetFormatPr defaultColWidth="9.140625" defaultRowHeight="12.75"/>
  <cols>
    <col min="1" max="1" width="4.7109375" style="174" customWidth="1"/>
    <col min="2" max="2" width="24.421875" style="174" customWidth="1"/>
    <col min="3" max="3" width="16.28125" style="174" customWidth="1"/>
    <col min="4" max="4" width="13.00390625" style="174" customWidth="1"/>
    <col min="5" max="6" width="10.00390625" style="174" customWidth="1"/>
    <col min="7" max="7" width="21.140625" style="174" customWidth="1"/>
    <col min="8" max="8" width="11.28125" style="174" customWidth="1"/>
    <col min="9" max="11" width="9.140625" style="174" customWidth="1"/>
    <col min="12" max="13" width="9.8515625" style="174" customWidth="1"/>
    <col min="14" max="14" width="10.421875" style="174" customWidth="1"/>
    <col min="15" max="15" width="9.140625" style="174" customWidth="1"/>
    <col min="16" max="16" width="20.57421875" style="174" customWidth="1"/>
    <col min="17" max="16384" width="9.140625" style="174" customWidth="1"/>
  </cols>
  <sheetData>
    <row r="1" spans="1:16" ht="34.5" customHeight="1">
      <c r="A1" s="568" t="s">
        <v>1131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347"/>
      <c r="P1" s="348"/>
    </row>
    <row r="2" spans="1:16" ht="12.75">
      <c r="A2" s="561" t="s">
        <v>0</v>
      </c>
      <c r="B2" s="561" t="s">
        <v>1</v>
      </c>
      <c r="C2" s="561" t="s">
        <v>2</v>
      </c>
      <c r="D2" s="561" t="s">
        <v>36</v>
      </c>
      <c r="E2" s="561" t="s">
        <v>13</v>
      </c>
      <c r="F2" s="561" t="s">
        <v>37</v>
      </c>
      <c r="G2" s="561" t="s">
        <v>1132</v>
      </c>
      <c r="H2" s="561" t="s">
        <v>1133</v>
      </c>
      <c r="I2" s="561" t="s">
        <v>237</v>
      </c>
      <c r="J2" s="561" t="s">
        <v>4</v>
      </c>
      <c r="K2" s="561" t="s">
        <v>5</v>
      </c>
      <c r="L2" s="563" t="s">
        <v>6</v>
      </c>
      <c r="M2" s="564"/>
      <c r="N2" s="564"/>
      <c r="O2" s="565"/>
      <c r="P2" s="566" t="s">
        <v>1134</v>
      </c>
    </row>
    <row r="3" spans="1:16" ht="32.25" customHeight="1">
      <c r="A3" s="562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349" t="s">
        <v>7</v>
      </c>
      <c r="M3" s="349" t="s">
        <v>8</v>
      </c>
      <c r="N3" s="349" t="s">
        <v>40</v>
      </c>
      <c r="O3" s="349" t="s">
        <v>19</v>
      </c>
      <c r="P3" s="567"/>
    </row>
    <row r="4" spans="1:16" ht="19.5" customHeight="1">
      <c r="A4" s="350">
        <v>1</v>
      </c>
      <c r="B4" s="350">
        <v>2</v>
      </c>
      <c r="C4" s="350">
        <v>3</v>
      </c>
      <c r="D4" s="350">
        <v>4</v>
      </c>
      <c r="E4" s="350">
        <v>5</v>
      </c>
      <c r="F4" s="350">
        <v>6</v>
      </c>
      <c r="G4" s="350">
        <v>7</v>
      </c>
      <c r="H4" s="350">
        <v>8</v>
      </c>
      <c r="I4" s="350">
        <v>9</v>
      </c>
      <c r="J4" s="350">
        <v>10</v>
      </c>
      <c r="K4" s="350">
        <v>11</v>
      </c>
      <c r="L4" s="350">
        <v>12</v>
      </c>
      <c r="M4" s="350">
        <v>13</v>
      </c>
      <c r="N4" s="350">
        <v>14</v>
      </c>
      <c r="O4" s="350">
        <v>15</v>
      </c>
      <c r="P4" s="350">
        <v>16</v>
      </c>
    </row>
    <row r="5" spans="1:16" ht="19.5" customHeight="1">
      <c r="A5" s="191">
        <f aca="true" t="shared" si="0" ref="A5:A20">A4+1</f>
        <v>2</v>
      </c>
      <c r="B5" s="351" t="s">
        <v>1135</v>
      </c>
      <c r="C5" s="191" t="s">
        <v>1136</v>
      </c>
      <c r="D5" s="191" t="s">
        <v>1137</v>
      </c>
      <c r="E5" s="191" t="s">
        <v>1138</v>
      </c>
      <c r="F5" s="204" t="s">
        <v>1139</v>
      </c>
      <c r="G5" s="191" t="s">
        <v>622</v>
      </c>
      <c r="H5" s="191" t="s">
        <v>1140</v>
      </c>
      <c r="I5" s="191">
        <v>18</v>
      </c>
      <c r="J5" s="191">
        <v>21</v>
      </c>
      <c r="K5" s="352">
        <v>0.9</v>
      </c>
      <c r="L5" s="191">
        <v>104</v>
      </c>
      <c r="M5" s="191">
        <v>71</v>
      </c>
      <c r="N5" s="191">
        <v>29</v>
      </c>
      <c r="O5" s="191">
        <v>42</v>
      </c>
      <c r="P5" s="191" t="s">
        <v>509</v>
      </c>
    </row>
    <row r="6" spans="1:16" ht="19.5" customHeight="1">
      <c r="A6" s="191">
        <f t="shared" si="0"/>
        <v>3</v>
      </c>
      <c r="B6" s="351" t="s">
        <v>1135</v>
      </c>
      <c r="C6" s="191" t="s">
        <v>1136</v>
      </c>
      <c r="D6" s="191" t="s">
        <v>1137</v>
      </c>
      <c r="E6" s="191" t="s">
        <v>1138</v>
      </c>
      <c r="F6" s="204" t="s">
        <v>1139</v>
      </c>
      <c r="G6" s="191" t="s">
        <v>622</v>
      </c>
      <c r="H6" s="191" t="s">
        <v>1140</v>
      </c>
      <c r="I6" s="191">
        <v>26</v>
      </c>
      <c r="J6" s="191">
        <v>12</v>
      </c>
      <c r="K6" s="352">
        <v>1.6</v>
      </c>
      <c r="L6" s="191">
        <v>134</v>
      </c>
      <c r="M6" s="191">
        <v>109</v>
      </c>
      <c r="N6" s="191">
        <v>47</v>
      </c>
      <c r="O6" s="191">
        <v>62</v>
      </c>
      <c r="P6" s="191" t="s">
        <v>509</v>
      </c>
    </row>
    <row r="7" spans="1:16" ht="19.5" customHeight="1">
      <c r="A7" s="191">
        <f t="shared" si="0"/>
        <v>4</v>
      </c>
      <c r="B7" s="351" t="s">
        <v>1135</v>
      </c>
      <c r="C7" s="191" t="s">
        <v>1136</v>
      </c>
      <c r="D7" s="191" t="s">
        <v>1137</v>
      </c>
      <c r="E7" s="191" t="s">
        <v>1138</v>
      </c>
      <c r="F7" s="204" t="s">
        <v>1139</v>
      </c>
      <c r="G7" s="191" t="s">
        <v>622</v>
      </c>
      <c r="H7" s="191" t="s">
        <v>1140</v>
      </c>
      <c r="I7" s="191">
        <v>16</v>
      </c>
      <c r="J7" s="191">
        <v>35</v>
      </c>
      <c r="K7" s="352">
        <v>1.7</v>
      </c>
      <c r="L7" s="191">
        <v>158</v>
      </c>
      <c r="M7" s="191">
        <v>136</v>
      </c>
      <c r="N7" s="191">
        <v>53</v>
      </c>
      <c r="O7" s="191">
        <v>83</v>
      </c>
      <c r="P7" s="191" t="s">
        <v>509</v>
      </c>
    </row>
    <row r="8" spans="1:16" ht="19.5" customHeight="1">
      <c r="A8" s="191">
        <f t="shared" si="0"/>
        <v>5</v>
      </c>
      <c r="B8" s="351" t="s">
        <v>1135</v>
      </c>
      <c r="C8" s="191" t="s">
        <v>1136</v>
      </c>
      <c r="D8" s="191" t="s">
        <v>1137</v>
      </c>
      <c r="E8" s="191" t="s">
        <v>1138</v>
      </c>
      <c r="F8" s="204" t="s">
        <v>1139</v>
      </c>
      <c r="G8" s="191" t="s">
        <v>622</v>
      </c>
      <c r="H8" s="191" t="s">
        <v>1140</v>
      </c>
      <c r="I8" s="191">
        <v>16</v>
      </c>
      <c r="J8" s="191">
        <v>36</v>
      </c>
      <c r="K8" s="352">
        <v>0.8</v>
      </c>
      <c r="L8" s="191">
        <v>76</v>
      </c>
      <c r="M8" s="191">
        <v>52</v>
      </c>
      <c r="N8" s="191">
        <v>22</v>
      </c>
      <c r="O8" s="191">
        <v>30</v>
      </c>
      <c r="P8" s="191" t="s">
        <v>509</v>
      </c>
    </row>
    <row r="9" spans="1:16" ht="19.5" customHeight="1">
      <c r="A9" s="191">
        <f t="shared" si="0"/>
        <v>6</v>
      </c>
      <c r="B9" s="351" t="s">
        <v>1135</v>
      </c>
      <c r="C9" s="191" t="s">
        <v>1136</v>
      </c>
      <c r="D9" s="191" t="s">
        <v>1137</v>
      </c>
      <c r="E9" s="191" t="s">
        <v>1138</v>
      </c>
      <c r="F9" s="204" t="s">
        <v>1139</v>
      </c>
      <c r="G9" s="191" t="s">
        <v>622</v>
      </c>
      <c r="H9" s="191" t="s">
        <v>1140</v>
      </c>
      <c r="I9" s="191">
        <v>24</v>
      </c>
      <c r="J9" s="191">
        <v>5</v>
      </c>
      <c r="K9" s="352">
        <v>2</v>
      </c>
      <c r="L9" s="191">
        <v>146</v>
      </c>
      <c r="M9" s="191">
        <v>134</v>
      </c>
      <c r="N9" s="191">
        <v>41</v>
      </c>
      <c r="O9" s="191">
        <v>93</v>
      </c>
      <c r="P9" s="191" t="s">
        <v>509</v>
      </c>
    </row>
    <row r="10" spans="1:16" ht="19.5" customHeight="1">
      <c r="A10" s="191">
        <f t="shared" si="0"/>
        <v>7</v>
      </c>
      <c r="B10" s="351" t="s">
        <v>1135</v>
      </c>
      <c r="C10" s="191" t="s">
        <v>1141</v>
      </c>
      <c r="D10" s="191" t="s">
        <v>1142</v>
      </c>
      <c r="E10" s="191" t="s">
        <v>1138</v>
      </c>
      <c r="F10" s="204" t="s">
        <v>1139</v>
      </c>
      <c r="G10" s="191" t="s">
        <v>622</v>
      </c>
      <c r="H10" s="191" t="s">
        <v>1140</v>
      </c>
      <c r="I10" s="191">
        <v>12</v>
      </c>
      <c r="J10" s="191">
        <v>7</v>
      </c>
      <c r="K10" s="352">
        <v>1.5</v>
      </c>
      <c r="L10" s="191">
        <v>78</v>
      </c>
      <c r="M10" s="191">
        <v>71</v>
      </c>
      <c r="N10" s="191">
        <v>26</v>
      </c>
      <c r="O10" s="191">
        <v>45</v>
      </c>
      <c r="P10" s="191" t="s">
        <v>1143</v>
      </c>
    </row>
    <row r="11" spans="1:16" ht="19.5" customHeight="1">
      <c r="A11" s="191">
        <f t="shared" si="0"/>
        <v>8</v>
      </c>
      <c r="B11" s="351" t="s">
        <v>1135</v>
      </c>
      <c r="C11" s="191" t="s">
        <v>1141</v>
      </c>
      <c r="D11" s="191" t="s">
        <v>1142</v>
      </c>
      <c r="E11" s="191" t="s">
        <v>1138</v>
      </c>
      <c r="F11" s="204" t="s">
        <v>1139</v>
      </c>
      <c r="G11" s="191" t="s">
        <v>622</v>
      </c>
      <c r="H11" s="191" t="s">
        <v>1140</v>
      </c>
      <c r="I11" s="191">
        <v>13</v>
      </c>
      <c r="J11" s="191">
        <v>7</v>
      </c>
      <c r="K11" s="352">
        <v>3.2</v>
      </c>
      <c r="L11" s="191">
        <v>192</v>
      </c>
      <c r="M11" s="191">
        <v>174</v>
      </c>
      <c r="N11" s="191">
        <v>76</v>
      </c>
      <c r="O11" s="191">
        <v>98</v>
      </c>
      <c r="P11" s="191" t="s">
        <v>1143</v>
      </c>
    </row>
    <row r="12" spans="1:16" ht="19.5" customHeight="1">
      <c r="A12" s="191">
        <f t="shared" si="0"/>
        <v>9</v>
      </c>
      <c r="B12" s="351" t="s">
        <v>1135</v>
      </c>
      <c r="C12" s="191" t="s">
        <v>1144</v>
      </c>
      <c r="D12" s="191" t="s">
        <v>1145</v>
      </c>
      <c r="E12" s="191" t="s">
        <v>1138</v>
      </c>
      <c r="F12" s="204" t="s">
        <v>1139</v>
      </c>
      <c r="G12" s="191" t="s">
        <v>622</v>
      </c>
      <c r="H12" s="191" t="s">
        <v>1140</v>
      </c>
      <c r="I12" s="191">
        <v>15</v>
      </c>
      <c r="J12" s="191">
        <v>13</v>
      </c>
      <c r="K12" s="352">
        <v>1.5</v>
      </c>
      <c r="L12" s="191">
        <v>137</v>
      </c>
      <c r="M12" s="191">
        <v>132</v>
      </c>
      <c r="N12" s="191">
        <v>60</v>
      </c>
      <c r="O12" s="191">
        <v>72</v>
      </c>
      <c r="P12" s="191" t="s">
        <v>1143</v>
      </c>
    </row>
    <row r="13" spans="1:16" ht="19.5" customHeight="1">
      <c r="A13" s="191">
        <f t="shared" si="0"/>
        <v>10</v>
      </c>
      <c r="B13" s="351" t="s">
        <v>1135</v>
      </c>
      <c r="C13" s="191" t="s">
        <v>1144</v>
      </c>
      <c r="D13" s="191" t="s">
        <v>1145</v>
      </c>
      <c r="E13" s="191" t="s">
        <v>1138</v>
      </c>
      <c r="F13" s="204" t="s">
        <v>1139</v>
      </c>
      <c r="G13" s="191" t="s">
        <v>622</v>
      </c>
      <c r="H13" s="191" t="s">
        <v>1140</v>
      </c>
      <c r="I13" s="191">
        <v>15</v>
      </c>
      <c r="J13" s="191">
        <v>16</v>
      </c>
      <c r="K13" s="352">
        <v>1.2</v>
      </c>
      <c r="L13" s="191">
        <v>46</v>
      </c>
      <c r="M13" s="191">
        <v>40</v>
      </c>
      <c r="N13" s="191">
        <v>17</v>
      </c>
      <c r="O13" s="191">
        <v>23</v>
      </c>
      <c r="P13" s="191" t="s">
        <v>1143</v>
      </c>
    </row>
    <row r="14" spans="1:16" ht="19.5" customHeight="1">
      <c r="A14" s="191">
        <f t="shared" si="0"/>
        <v>11</v>
      </c>
      <c r="B14" s="351" t="s">
        <v>1135</v>
      </c>
      <c r="C14" s="191" t="s">
        <v>1141</v>
      </c>
      <c r="D14" s="191" t="s">
        <v>1146</v>
      </c>
      <c r="E14" s="191" t="s">
        <v>1138</v>
      </c>
      <c r="F14" s="204" t="s">
        <v>1139</v>
      </c>
      <c r="G14" s="191" t="s">
        <v>475</v>
      </c>
      <c r="H14" s="191" t="s">
        <v>1147</v>
      </c>
      <c r="I14" s="191">
        <v>22</v>
      </c>
      <c r="J14" s="191">
        <v>6.4</v>
      </c>
      <c r="K14" s="352">
        <v>1.5</v>
      </c>
      <c r="L14" s="191">
        <v>496</v>
      </c>
      <c r="M14" s="191">
        <v>354</v>
      </c>
      <c r="N14" s="191">
        <v>143</v>
      </c>
      <c r="O14" s="191">
        <v>211</v>
      </c>
      <c r="P14" s="191" t="s">
        <v>1148</v>
      </c>
    </row>
    <row r="15" spans="1:16" ht="19.5" customHeight="1">
      <c r="A15" s="191">
        <f t="shared" si="0"/>
        <v>12</v>
      </c>
      <c r="B15" s="351" t="s">
        <v>1135</v>
      </c>
      <c r="C15" s="191" t="s">
        <v>1141</v>
      </c>
      <c r="D15" s="191" t="s">
        <v>1146</v>
      </c>
      <c r="E15" s="191" t="s">
        <v>1138</v>
      </c>
      <c r="F15" s="204" t="s">
        <v>1139</v>
      </c>
      <c r="G15" s="191" t="s">
        <v>475</v>
      </c>
      <c r="H15" s="191" t="s">
        <v>1140</v>
      </c>
      <c r="I15" s="191">
        <v>24</v>
      </c>
      <c r="J15" s="191">
        <v>36</v>
      </c>
      <c r="K15" s="352">
        <v>1.4</v>
      </c>
      <c r="L15" s="191">
        <v>218</v>
      </c>
      <c r="M15" s="191">
        <v>149</v>
      </c>
      <c r="N15" s="191">
        <v>52</v>
      </c>
      <c r="O15" s="191">
        <v>97</v>
      </c>
      <c r="P15" s="191" t="s">
        <v>354</v>
      </c>
    </row>
    <row r="16" spans="1:16" ht="19.5" customHeight="1">
      <c r="A16" s="191">
        <f t="shared" si="0"/>
        <v>13</v>
      </c>
      <c r="B16" s="351" t="s">
        <v>1135</v>
      </c>
      <c r="C16" s="191" t="s">
        <v>1149</v>
      </c>
      <c r="D16" s="191" t="s">
        <v>1150</v>
      </c>
      <c r="E16" s="191" t="s">
        <v>1138</v>
      </c>
      <c r="F16" s="204" t="s">
        <v>1139</v>
      </c>
      <c r="G16" s="191" t="s">
        <v>475</v>
      </c>
      <c r="H16" s="191" t="s">
        <v>1140</v>
      </c>
      <c r="I16" s="191">
        <v>6</v>
      </c>
      <c r="J16" s="191">
        <v>12</v>
      </c>
      <c r="K16" s="352">
        <v>1.3</v>
      </c>
      <c r="L16" s="191">
        <v>635</v>
      </c>
      <c r="M16" s="191">
        <v>447</v>
      </c>
      <c r="N16" s="191">
        <v>270</v>
      </c>
      <c r="O16" s="191">
        <v>177</v>
      </c>
      <c r="P16" s="191" t="s">
        <v>1151</v>
      </c>
    </row>
    <row r="17" spans="1:16" ht="19.5" customHeight="1">
      <c r="A17" s="191">
        <f t="shared" si="0"/>
        <v>14</v>
      </c>
      <c r="B17" s="351" t="s">
        <v>1135</v>
      </c>
      <c r="C17" s="191" t="s">
        <v>1149</v>
      </c>
      <c r="D17" s="191" t="s">
        <v>1150</v>
      </c>
      <c r="E17" s="191" t="s">
        <v>1138</v>
      </c>
      <c r="F17" s="204" t="s">
        <v>1139</v>
      </c>
      <c r="G17" s="191" t="s">
        <v>475</v>
      </c>
      <c r="H17" s="191" t="s">
        <v>1140</v>
      </c>
      <c r="I17" s="191">
        <v>28</v>
      </c>
      <c r="J17" s="191">
        <v>4.5</v>
      </c>
      <c r="K17" s="352">
        <v>2</v>
      </c>
      <c r="L17" s="191">
        <v>643</v>
      </c>
      <c r="M17" s="191">
        <v>472</v>
      </c>
      <c r="N17" s="191">
        <v>137</v>
      </c>
      <c r="O17" s="191">
        <v>335</v>
      </c>
      <c r="P17" s="191" t="s">
        <v>448</v>
      </c>
    </row>
    <row r="18" spans="1:16" ht="19.5" customHeight="1">
      <c r="A18" s="191">
        <f t="shared" si="0"/>
        <v>15</v>
      </c>
      <c r="B18" s="351" t="s">
        <v>1135</v>
      </c>
      <c r="C18" s="191" t="s">
        <v>1149</v>
      </c>
      <c r="D18" s="191" t="s">
        <v>1152</v>
      </c>
      <c r="E18" s="191" t="s">
        <v>1138</v>
      </c>
      <c r="F18" s="204" t="s">
        <v>1139</v>
      </c>
      <c r="G18" s="191" t="s">
        <v>1153</v>
      </c>
      <c r="H18" s="191" t="s">
        <v>1140</v>
      </c>
      <c r="I18" s="191">
        <v>9</v>
      </c>
      <c r="J18" s="191">
        <v>47</v>
      </c>
      <c r="K18" s="352">
        <v>1</v>
      </c>
      <c r="L18" s="191">
        <v>81</v>
      </c>
      <c r="M18" s="191">
        <v>64</v>
      </c>
      <c r="N18" s="191">
        <v>11</v>
      </c>
      <c r="O18" s="191">
        <v>53</v>
      </c>
      <c r="P18" s="191" t="s">
        <v>1143</v>
      </c>
    </row>
    <row r="19" spans="1:16" ht="19.5" customHeight="1">
      <c r="A19" s="191">
        <f t="shared" si="0"/>
        <v>16</v>
      </c>
      <c r="B19" s="351" t="s">
        <v>1135</v>
      </c>
      <c r="C19" s="191" t="s">
        <v>1154</v>
      </c>
      <c r="D19" s="191" t="s">
        <v>1155</v>
      </c>
      <c r="E19" s="191" t="s">
        <v>1138</v>
      </c>
      <c r="F19" s="204" t="s">
        <v>1139</v>
      </c>
      <c r="G19" s="191" t="s">
        <v>1153</v>
      </c>
      <c r="H19" s="191" t="s">
        <v>1140</v>
      </c>
      <c r="I19" s="191">
        <v>20</v>
      </c>
      <c r="J19" s="191">
        <v>36</v>
      </c>
      <c r="K19" s="352">
        <v>0.5</v>
      </c>
      <c r="L19" s="191">
        <v>68</v>
      </c>
      <c r="M19" s="191">
        <v>62</v>
      </c>
      <c r="N19" s="191">
        <v>21</v>
      </c>
      <c r="O19" s="191">
        <v>41</v>
      </c>
      <c r="P19" s="191" t="s">
        <v>1156</v>
      </c>
    </row>
    <row r="20" spans="1:16" ht="20.25" customHeight="1">
      <c r="A20" s="191">
        <f t="shared" si="0"/>
        <v>17</v>
      </c>
      <c r="B20" s="351" t="s">
        <v>1135</v>
      </c>
      <c r="C20" s="191" t="s">
        <v>1154</v>
      </c>
      <c r="D20" s="191" t="s">
        <v>1155</v>
      </c>
      <c r="E20" s="191" t="s">
        <v>1138</v>
      </c>
      <c r="F20" s="204" t="s">
        <v>1139</v>
      </c>
      <c r="G20" s="191" t="s">
        <v>1153</v>
      </c>
      <c r="H20" s="191" t="s">
        <v>1140</v>
      </c>
      <c r="I20" s="191">
        <v>20</v>
      </c>
      <c r="J20" s="191">
        <v>49</v>
      </c>
      <c r="K20" s="352">
        <v>0.4</v>
      </c>
      <c r="L20" s="191">
        <v>4</v>
      </c>
      <c r="M20" s="191">
        <v>3</v>
      </c>
      <c r="N20" s="191">
        <v>0</v>
      </c>
      <c r="O20" s="191">
        <v>3</v>
      </c>
      <c r="P20" s="191" t="s">
        <v>1156</v>
      </c>
    </row>
    <row r="21" spans="1:14" ht="15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4"/>
      <c r="L21" s="355"/>
      <c r="M21" s="355"/>
      <c r="N21" s="353"/>
    </row>
    <row r="22" spans="1:14" ht="12.75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</row>
    <row r="23" spans="1:14" ht="12.75">
      <c r="A23" s="353"/>
      <c r="B23" s="353"/>
      <c r="C23" s="353"/>
      <c r="D23" s="353"/>
      <c r="E23" s="356"/>
      <c r="F23" s="353"/>
      <c r="G23" s="353"/>
      <c r="H23" s="353"/>
      <c r="I23" s="353"/>
      <c r="J23" s="353"/>
      <c r="K23" s="353"/>
      <c r="L23" s="353"/>
      <c r="M23" s="353"/>
      <c r="N23" s="353"/>
    </row>
    <row r="24" spans="1:14" ht="12.75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</row>
    <row r="25" spans="1:14" ht="12.75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</row>
    <row r="26" spans="1:14" ht="12.75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</row>
    <row r="27" spans="1:14" ht="12.7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</row>
    <row r="28" spans="1:14" ht="12.75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</row>
    <row r="29" spans="1:14" ht="12.75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</row>
    <row r="30" spans="1:14" ht="12.75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</row>
    <row r="31" spans="1:14" ht="12.75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</row>
    <row r="32" spans="1:14" ht="12.75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</row>
    <row r="33" spans="1:14" ht="12.75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</row>
    <row r="34" spans="1:14" ht="12.75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</row>
    <row r="35" spans="1:14" ht="12.75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</row>
    <row r="36" spans="1:14" ht="12.75">
      <c r="A36" s="353"/>
      <c r="B36" s="353"/>
      <c r="C36" s="353"/>
      <c r="D36" s="353"/>
      <c r="E36" s="356"/>
      <c r="F36" s="353"/>
      <c r="G36" s="353"/>
      <c r="H36" s="353"/>
      <c r="I36" s="353"/>
      <c r="J36" s="353"/>
      <c r="K36" s="353"/>
      <c r="L36" s="353"/>
      <c r="M36" s="353"/>
      <c r="N36" s="353"/>
    </row>
    <row r="37" spans="1:14" ht="12.75">
      <c r="A37" s="353"/>
      <c r="B37" s="353"/>
      <c r="C37" s="353"/>
      <c r="D37" s="353"/>
      <c r="E37" s="356"/>
      <c r="F37" s="353"/>
      <c r="G37" s="353"/>
      <c r="H37" s="353"/>
      <c r="I37" s="353"/>
      <c r="J37" s="353"/>
      <c r="K37" s="353"/>
      <c r="L37" s="353"/>
      <c r="M37" s="353"/>
      <c r="N37" s="353"/>
    </row>
    <row r="38" spans="1:14" ht="12.75">
      <c r="A38" s="353"/>
      <c r="B38" s="353"/>
      <c r="C38" s="353"/>
      <c r="D38" s="353"/>
      <c r="E38" s="356"/>
      <c r="F38" s="353"/>
      <c r="G38" s="353"/>
      <c r="H38" s="353"/>
      <c r="I38" s="353"/>
      <c r="J38" s="353"/>
      <c r="K38" s="353"/>
      <c r="L38" s="353"/>
      <c r="M38" s="353"/>
      <c r="N38" s="353"/>
    </row>
    <row r="39" spans="1:14" ht="12.75">
      <c r="A39" s="353"/>
      <c r="B39" s="353"/>
      <c r="C39" s="353"/>
      <c r="D39" s="353"/>
      <c r="E39" s="356"/>
      <c r="F39" s="353"/>
      <c r="G39" s="353"/>
      <c r="H39" s="353"/>
      <c r="I39" s="353"/>
      <c r="J39" s="353"/>
      <c r="K39" s="353"/>
      <c r="L39" s="353"/>
      <c r="M39" s="353"/>
      <c r="N39" s="353"/>
    </row>
    <row r="40" spans="1:14" ht="12.75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</row>
    <row r="41" spans="1:14" ht="12.75">
      <c r="A41" s="353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</row>
    <row r="42" spans="1:14" ht="12.75">
      <c r="A42" s="353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</row>
    <row r="43" spans="1:14" ht="12.75">
      <c r="A43" s="353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</row>
    <row r="44" spans="1:14" ht="12.75">
      <c r="A44" s="353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</row>
    <row r="45" spans="1:14" ht="12.75">
      <c r="A45" s="353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</row>
    <row r="46" spans="1:14" ht="12.75">
      <c r="A46" s="353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</row>
    <row r="47" spans="1:14" ht="12.75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</row>
    <row r="48" spans="1:14" ht="12.75">
      <c r="A48" s="353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</row>
    <row r="49" spans="1:14" ht="12.75">
      <c r="A49" s="353"/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</row>
    <row r="50" spans="1:14" ht="12.75">
      <c r="A50" s="353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</row>
    <row r="51" spans="1:14" ht="12.75">
      <c r="A51" s="353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</row>
    <row r="52" spans="1:14" ht="12.75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</row>
    <row r="53" spans="1:14" ht="12.75">
      <c r="A53" s="353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</row>
    <row r="54" spans="1:14" ht="12.75">
      <c r="A54" s="353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</row>
    <row r="55" spans="1:14" ht="12.75">
      <c r="A55" s="353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</row>
    <row r="56" spans="1:14" ht="12.75">
      <c r="A56" s="353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</row>
    <row r="57" spans="1:14" ht="12.75">
      <c r="A57" s="353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1:14" ht="12.75">
      <c r="A58" s="353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</row>
    <row r="59" spans="1:14" ht="12.75">
      <c r="A59" s="353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</row>
    <row r="60" spans="1:14" ht="12.75">
      <c r="A60" s="353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</row>
    <row r="61" spans="1:14" ht="12.75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</row>
    <row r="62" spans="1:14" ht="12.75">
      <c r="A62" s="353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</row>
    <row r="63" spans="1:14" ht="12.75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</row>
    <row r="64" spans="1:14" ht="12.75">
      <c r="A64" s="353"/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</row>
    <row r="65" spans="1:14" ht="12.75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</row>
    <row r="66" spans="1:14" ht="12.75">
      <c r="A66" s="353"/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</row>
    <row r="67" spans="1:14" ht="12.75">
      <c r="A67" s="353"/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</row>
    <row r="68" spans="1:14" ht="12.75">
      <c r="A68" s="353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</row>
    <row r="69" spans="1:14" ht="12.75">
      <c r="A69" s="353"/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</row>
    <row r="70" spans="1:14" ht="12.75">
      <c r="A70" s="353"/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</row>
    <row r="71" spans="1:14" ht="12.75">
      <c r="A71" s="353"/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</row>
    <row r="72" spans="1:14" ht="12.75">
      <c r="A72" s="353"/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</row>
    <row r="73" spans="1:14" ht="12.75">
      <c r="A73" s="353"/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</row>
    <row r="74" spans="1:14" ht="12.75">
      <c r="A74" s="353"/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</row>
    <row r="75" spans="1:14" ht="12.75">
      <c r="A75" s="353"/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</row>
    <row r="76" spans="1:14" ht="12.75">
      <c r="A76" s="353"/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</row>
    <row r="77" spans="1:14" ht="12.75">
      <c r="A77" s="353"/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</row>
    <row r="78" spans="1:14" ht="12.75">
      <c r="A78" s="353"/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</row>
    <row r="79" spans="1:14" ht="12.75">
      <c r="A79" s="353"/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</row>
    <row r="80" spans="1:14" ht="12.75">
      <c r="A80" s="353"/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</row>
    <row r="81" spans="1:14" ht="12.75">
      <c r="A81" s="353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</row>
    <row r="82" spans="1:14" ht="12.75">
      <c r="A82" s="353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</row>
    <row r="83" spans="1:14" ht="12.75">
      <c r="A83" s="353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</row>
    <row r="84" spans="1:14" ht="12.75">
      <c r="A84" s="353"/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</row>
    <row r="85" spans="1:14" ht="12.75">
      <c r="A85" s="353"/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</row>
    <row r="86" spans="1:14" ht="12.75">
      <c r="A86" s="353"/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</row>
    <row r="87" spans="1:14" ht="12.75">
      <c r="A87" s="353"/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</row>
    <row r="88" spans="1:14" ht="12.75">
      <c r="A88" s="353"/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</row>
    <row r="89" spans="1:14" ht="12.7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</row>
    <row r="90" spans="1:14" ht="12.75">
      <c r="A90" s="353"/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</row>
    <row r="91" spans="1:14" ht="12.75">
      <c r="A91" s="353"/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</row>
    <row r="92" spans="1:14" ht="12.75">
      <c r="A92" s="353"/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</row>
    <row r="93" spans="1:14" ht="12.75">
      <c r="A93" s="353"/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</row>
    <row r="94" spans="1:14" ht="12.75">
      <c r="A94" s="353"/>
      <c r="B94" s="353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</row>
    <row r="95" spans="1:14" ht="12.75">
      <c r="A95" s="353"/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</row>
    <row r="96" spans="1:14" ht="12.75">
      <c r="A96" s="353"/>
      <c r="B96" s="353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</row>
    <row r="97" spans="1:14" ht="12.75">
      <c r="A97" s="353"/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</row>
    <row r="98" spans="1:14" ht="12.75">
      <c r="A98" s="353"/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</row>
    <row r="99" spans="1:14" ht="12.75">
      <c r="A99" s="353"/>
      <c r="B99" s="353"/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</row>
    <row r="100" spans="1:14" ht="12.75">
      <c r="A100" s="353"/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</row>
    <row r="101" spans="1:14" ht="12.75">
      <c r="A101" s="353"/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</row>
    <row r="102" spans="1:14" ht="12.75">
      <c r="A102" s="353"/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</row>
    <row r="103" spans="1:14" ht="12.75">
      <c r="A103" s="353"/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</row>
    <row r="104" spans="1:14" ht="12.75">
      <c r="A104" s="353"/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</row>
    <row r="105" spans="1:14" ht="12.75">
      <c r="A105" s="353"/>
      <c r="B105" s="353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</row>
  </sheetData>
  <mergeCells count="14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O2"/>
    <mergeCell ref="P2:P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P8"/>
  <sheetViews>
    <sheetView zoomScalePageLayoutView="0" workbookViewId="0" topLeftCell="A1">
      <selection activeCell="H22" sqref="H21:H22"/>
    </sheetView>
  </sheetViews>
  <sheetFormatPr defaultColWidth="9.140625" defaultRowHeight="12.75"/>
  <cols>
    <col min="1" max="1" width="4.421875" style="0" customWidth="1"/>
    <col min="2" max="2" width="22.421875" style="0" customWidth="1"/>
    <col min="3" max="3" width="19.28125" style="0" customWidth="1"/>
    <col min="4" max="4" width="15.00390625" style="0" customWidth="1"/>
    <col min="5" max="5" width="15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358" t="s">
        <v>1104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35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2.75" customHeight="1">
      <c r="A3" s="360" t="s">
        <v>0</v>
      </c>
      <c r="B3" s="360" t="s">
        <v>1</v>
      </c>
      <c r="C3" s="360" t="s">
        <v>2</v>
      </c>
      <c r="D3" s="426" t="s">
        <v>12</v>
      </c>
      <c r="E3" s="360" t="s">
        <v>13</v>
      </c>
      <c r="F3" s="423" t="s">
        <v>14</v>
      </c>
      <c r="G3" s="423" t="s">
        <v>15</v>
      </c>
      <c r="H3" s="361" t="s">
        <v>9</v>
      </c>
      <c r="I3" s="357" t="s">
        <v>3</v>
      </c>
      <c r="J3" s="357" t="s">
        <v>4</v>
      </c>
      <c r="K3" s="357" t="s">
        <v>5</v>
      </c>
      <c r="L3" s="360" t="s">
        <v>6</v>
      </c>
      <c r="M3" s="360"/>
      <c r="N3" s="425" t="s">
        <v>17</v>
      </c>
      <c r="O3" s="425"/>
      <c r="P3" s="361" t="s">
        <v>16</v>
      </c>
    </row>
    <row r="4" spans="1:16" ht="42.75" customHeight="1">
      <c r="A4" s="360"/>
      <c r="B4" s="360"/>
      <c r="C4" s="360"/>
      <c r="D4" s="427"/>
      <c r="E4" s="360"/>
      <c r="F4" s="424"/>
      <c r="G4" s="424"/>
      <c r="H4" s="362"/>
      <c r="I4" s="357"/>
      <c r="J4" s="357"/>
      <c r="K4" s="357"/>
      <c r="L4" s="9" t="s">
        <v>7</v>
      </c>
      <c r="M4" s="9" t="s">
        <v>8</v>
      </c>
      <c r="N4" s="11" t="s">
        <v>18</v>
      </c>
      <c r="O4" s="11" t="s">
        <v>19</v>
      </c>
      <c r="P4" s="420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19" t="s">
        <v>11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74"/>
    </row>
    <row r="7" spans="1:16" ht="35.25" customHeight="1">
      <c r="A7" s="2" t="s">
        <v>1101</v>
      </c>
      <c r="B7" s="2" t="s">
        <v>1100</v>
      </c>
      <c r="C7" s="2" t="s">
        <v>53</v>
      </c>
      <c r="D7" s="10">
        <v>173547</v>
      </c>
      <c r="E7" s="341">
        <v>42389</v>
      </c>
      <c r="F7" s="14">
        <v>1</v>
      </c>
      <c r="G7" s="342" t="s">
        <v>1102</v>
      </c>
      <c r="H7" s="342" t="s">
        <v>210</v>
      </c>
      <c r="I7" s="4">
        <v>64</v>
      </c>
      <c r="J7" s="4">
        <v>9</v>
      </c>
      <c r="K7" s="6">
        <v>5.8</v>
      </c>
      <c r="L7" s="6">
        <v>599</v>
      </c>
      <c r="M7" s="6">
        <v>478</v>
      </c>
      <c r="N7" s="3">
        <v>81</v>
      </c>
      <c r="O7" s="3">
        <v>397</v>
      </c>
      <c r="P7" s="2" t="s">
        <v>1103</v>
      </c>
    </row>
    <row r="8" spans="1:16" ht="12.75">
      <c r="A8" s="2"/>
      <c r="B8" s="2"/>
      <c r="C8" s="2"/>
      <c r="D8" s="2"/>
      <c r="E8" s="4"/>
      <c r="F8" s="4"/>
      <c r="G8" s="4"/>
      <c r="H8" s="4"/>
      <c r="I8" s="4"/>
      <c r="J8" s="4"/>
      <c r="K8" s="6"/>
      <c r="L8" s="6"/>
      <c r="M8" s="6"/>
      <c r="N8" s="3"/>
      <c r="O8" s="3"/>
      <c r="P8" s="2"/>
    </row>
  </sheetData>
  <sheetProtection/>
  <mergeCells count="16"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A6:P6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6.7109375" style="0" customWidth="1"/>
    <col min="4" max="4" width="15.8515625" style="0" customWidth="1"/>
    <col min="5" max="5" width="10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358" t="s">
        <v>1128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35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2.75" customHeight="1">
      <c r="A3" s="360" t="s">
        <v>0</v>
      </c>
      <c r="B3" s="360" t="s">
        <v>1</v>
      </c>
      <c r="C3" s="360" t="s">
        <v>2</v>
      </c>
      <c r="D3" s="426" t="s">
        <v>12</v>
      </c>
      <c r="E3" s="360" t="s">
        <v>13</v>
      </c>
      <c r="F3" s="423" t="s">
        <v>14</v>
      </c>
      <c r="G3" s="423" t="s">
        <v>15</v>
      </c>
      <c r="H3" s="361" t="s">
        <v>9</v>
      </c>
      <c r="I3" s="357" t="s">
        <v>3</v>
      </c>
      <c r="J3" s="357" t="s">
        <v>4</v>
      </c>
      <c r="K3" s="357" t="s">
        <v>5</v>
      </c>
      <c r="L3" s="360" t="s">
        <v>6</v>
      </c>
      <c r="M3" s="360"/>
      <c r="N3" s="425" t="s">
        <v>17</v>
      </c>
      <c r="O3" s="425"/>
      <c r="P3" s="361" t="s">
        <v>16</v>
      </c>
    </row>
    <row r="4" spans="1:16" ht="42.75" customHeight="1">
      <c r="A4" s="360"/>
      <c r="B4" s="360"/>
      <c r="C4" s="360"/>
      <c r="D4" s="427"/>
      <c r="E4" s="360"/>
      <c r="F4" s="424"/>
      <c r="G4" s="424"/>
      <c r="H4" s="362"/>
      <c r="I4" s="357"/>
      <c r="J4" s="357"/>
      <c r="K4" s="357"/>
      <c r="L4" s="9" t="s">
        <v>7</v>
      </c>
      <c r="M4" s="9" t="s">
        <v>8</v>
      </c>
      <c r="N4" s="11" t="s">
        <v>18</v>
      </c>
      <c r="O4" s="11" t="s">
        <v>19</v>
      </c>
      <c r="P4" s="420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21" t="s">
        <v>10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</row>
    <row r="7" spans="1:16" ht="12.75">
      <c r="A7" s="10">
        <v>1</v>
      </c>
      <c r="B7" s="2" t="s">
        <v>20</v>
      </c>
      <c r="C7" s="2" t="s">
        <v>21</v>
      </c>
      <c r="D7" s="12" t="s">
        <v>22</v>
      </c>
      <c r="E7" s="13">
        <v>42359</v>
      </c>
      <c r="F7" s="14">
        <v>2</v>
      </c>
      <c r="G7" s="14" t="s">
        <v>23</v>
      </c>
      <c r="H7" s="14" t="s">
        <v>24</v>
      </c>
      <c r="I7" s="14">
        <v>13</v>
      </c>
      <c r="J7" s="14">
        <v>13</v>
      </c>
      <c r="K7" s="15">
        <v>0.6</v>
      </c>
      <c r="L7" s="15">
        <v>89</v>
      </c>
      <c r="M7" s="15">
        <v>67</v>
      </c>
      <c r="N7" s="14">
        <v>47</v>
      </c>
      <c r="O7" s="14">
        <v>18</v>
      </c>
      <c r="P7" s="19" t="s">
        <v>31</v>
      </c>
    </row>
    <row r="8" spans="1:16" ht="12.75">
      <c r="A8" s="10">
        <v>2</v>
      </c>
      <c r="B8" s="2" t="s">
        <v>20</v>
      </c>
      <c r="C8" s="2" t="s">
        <v>21</v>
      </c>
      <c r="D8" s="12" t="s">
        <v>22</v>
      </c>
      <c r="E8" s="13">
        <v>42359</v>
      </c>
      <c r="F8" s="14">
        <v>2</v>
      </c>
      <c r="G8" s="14" t="s">
        <v>23</v>
      </c>
      <c r="H8" s="14" t="s">
        <v>24</v>
      </c>
      <c r="I8" s="14">
        <v>19</v>
      </c>
      <c r="J8" s="14">
        <v>4</v>
      </c>
      <c r="K8" s="15">
        <v>0.9</v>
      </c>
      <c r="L8" s="15">
        <v>383</v>
      </c>
      <c r="M8" s="15">
        <v>282</v>
      </c>
      <c r="N8" s="14">
        <v>233</v>
      </c>
      <c r="O8" s="14">
        <v>37</v>
      </c>
      <c r="P8" s="19" t="s">
        <v>31</v>
      </c>
    </row>
    <row r="9" spans="1:16" ht="12.75">
      <c r="A9" s="10">
        <v>3</v>
      </c>
      <c r="B9" s="2" t="s">
        <v>20</v>
      </c>
      <c r="C9" s="2" t="s">
        <v>21</v>
      </c>
      <c r="D9" s="12" t="s">
        <v>22</v>
      </c>
      <c r="E9" s="13">
        <v>42359</v>
      </c>
      <c r="F9" s="14">
        <v>2</v>
      </c>
      <c r="G9" s="14" t="s">
        <v>23</v>
      </c>
      <c r="H9" s="14" t="s">
        <v>24</v>
      </c>
      <c r="I9" s="14">
        <v>35</v>
      </c>
      <c r="J9" s="14">
        <v>4</v>
      </c>
      <c r="K9" s="15">
        <v>0.3</v>
      </c>
      <c r="L9" s="15">
        <v>46</v>
      </c>
      <c r="M9" s="15">
        <v>40</v>
      </c>
      <c r="N9" s="14">
        <v>29</v>
      </c>
      <c r="O9" s="14">
        <v>11</v>
      </c>
      <c r="P9" s="19" t="s">
        <v>31</v>
      </c>
    </row>
    <row r="10" spans="1:16" ht="12.75">
      <c r="A10" s="10">
        <v>4</v>
      </c>
      <c r="B10" s="2" t="s">
        <v>20</v>
      </c>
      <c r="C10" s="2" t="s">
        <v>21</v>
      </c>
      <c r="D10" s="12" t="s">
        <v>22</v>
      </c>
      <c r="E10" s="13">
        <v>42359</v>
      </c>
      <c r="F10" s="14">
        <v>2</v>
      </c>
      <c r="G10" s="14" t="s">
        <v>23</v>
      </c>
      <c r="H10" s="14" t="s">
        <v>24</v>
      </c>
      <c r="I10" s="14">
        <v>40</v>
      </c>
      <c r="J10" s="18">
        <v>9</v>
      </c>
      <c r="K10" s="15">
        <v>0.3</v>
      </c>
      <c r="L10" s="15">
        <v>75</v>
      </c>
      <c r="M10" s="15">
        <v>64</v>
      </c>
      <c r="N10" s="14">
        <v>49</v>
      </c>
      <c r="O10" s="14">
        <v>14</v>
      </c>
      <c r="P10" s="19" t="s">
        <v>32</v>
      </c>
    </row>
    <row r="11" spans="1:16" ht="12.75">
      <c r="A11" s="10">
        <v>5</v>
      </c>
      <c r="B11" s="2" t="s">
        <v>20</v>
      </c>
      <c r="C11" s="2" t="s">
        <v>21</v>
      </c>
      <c r="D11" s="12" t="s">
        <v>22</v>
      </c>
      <c r="E11" s="13">
        <v>42359</v>
      </c>
      <c r="F11" s="14">
        <v>2</v>
      </c>
      <c r="G11" s="14" t="s">
        <v>23</v>
      </c>
      <c r="H11" s="14" t="s">
        <v>24</v>
      </c>
      <c r="I11" s="14">
        <v>41</v>
      </c>
      <c r="J11" s="14">
        <v>17</v>
      </c>
      <c r="K11" s="15">
        <v>0.9</v>
      </c>
      <c r="L11" s="14">
        <v>198</v>
      </c>
      <c r="M11" s="14">
        <v>157</v>
      </c>
      <c r="N11" s="14">
        <v>125</v>
      </c>
      <c r="O11" s="14">
        <v>29</v>
      </c>
      <c r="P11" s="19" t="s">
        <v>32</v>
      </c>
    </row>
    <row r="12" spans="1:16" ht="12.75">
      <c r="A12" s="10">
        <v>6</v>
      </c>
      <c r="B12" s="2" t="s">
        <v>20</v>
      </c>
      <c r="C12" s="2" t="s">
        <v>25</v>
      </c>
      <c r="D12" s="12" t="s">
        <v>26</v>
      </c>
      <c r="E12" s="13">
        <v>42359</v>
      </c>
      <c r="F12" s="14">
        <v>4</v>
      </c>
      <c r="G12" s="14" t="s">
        <v>27</v>
      </c>
      <c r="H12" s="14" t="s">
        <v>28</v>
      </c>
      <c r="I12" s="14">
        <v>17</v>
      </c>
      <c r="J12" s="14">
        <v>23</v>
      </c>
      <c r="K12" s="15">
        <v>1.3</v>
      </c>
      <c r="L12" s="14">
        <v>707</v>
      </c>
      <c r="M12" s="14">
        <v>624</v>
      </c>
      <c r="N12" s="14">
        <v>383</v>
      </c>
      <c r="O12" s="14">
        <v>210</v>
      </c>
      <c r="P12" s="19" t="s">
        <v>33</v>
      </c>
    </row>
    <row r="13" spans="1:16" ht="12.75">
      <c r="A13" s="10">
        <v>7</v>
      </c>
      <c r="B13" s="2" t="s">
        <v>20</v>
      </c>
      <c r="C13" s="2" t="s">
        <v>25</v>
      </c>
      <c r="D13" s="12" t="s">
        <v>26</v>
      </c>
      <c r="E13" s="13">
        <v>42359</v>
      </c>
      <c r="F13" s="14">
        <v>4</v>
      </c>
      <c r="G13" s="14" t="s">
        <v>27</v>
      </c>
      <c r="H13" s="14" t="s">
        <v>28</v>
      </c>
      <c r="I13" s="14">
        <v>25</v>
      </c>
      <c r="J13" s="14">
        <v>7</v>
      </c>
      <c r="K13" s="15">
        <v>1.6</v>
      </c>
      <c r="L13" s="14">
        <v>518</v>
      </c>
      <c r="M13" s="14">
        <v>354</v>
      </c>
      <c r="N13" s="14">
        <v>188</v>
      </c>
      <c r="O13" s="14">
        <v>147</v>
      </c>
      <c r="P13" s="19" t="s">
        <v>34</v>
      </c>
    </row>
    <row r="14" spans="1:16" ht="12.75">
      <c r="A14" s="10">
        <v>8</v>
      </c>
      <c r="B14" s="2" t="s">
        <v>20</v>
      </c>
      <c r="C14" s="2" t="s">
        <v>25</v>
      </c>
      <c r="D14" s="12" t="s">
        <v>26</v>
      </c>
      <c r="E14" s="13">
        <v>42359</v>
      </c>
      <c r="F14" s="14">
        <v>4</v>
      </c>
      <c r="G14" s="14" t="s">
        <v>27</v>
      </c>
      <c r="H14" s="14" t="s">
        <v>28</v>
      </c>
      <c r="I14" s="14">
        <v>19</v>
      </c>
      <c r="J14" s="14">
        <v>40</v>
      </c>
      <c r="K14" s="15">
        <v>0.2</v>
      </c>
      <c r="L14" s="14">
        <v>89</v>
      </c>
      <c r="M14" s="14">
        <v>75</v>
      </c>
      <c r="N14" s="14">
        <v>48</v>
      </c>
      <c r="O14" s="14">
        <v>22</v>
      </c>
      <c r="P14" s="19" t="s">
        <v>33</v>
      </c>
    </row>
    <row r="15" spans="1:16" ht="12.75">
      <c r="A15" s="10">
        <v>9</v>
      </c>
      <c r="B15" s="2" t="s">
        <v>20</v>
      </c>
      <c r="C15" s="2" t="s">
        <v>25</v>
      </c>
      <c r="D15" s="12" t="s">
        <v>26</v>
      </c>
      <c r="E15" s="13">
        <v>42359</v>
      </c>
      <c r="F15" s="14">
        <v>4</v>
      </c>
      <c r="G15" s="14" t="s">
        <v>27</v>
      </c>
      <c r="H15" s="18" t="s">
        <v>24</v>
      </c>
      <c r="I15" s="14">
        <v>18</v>
      </c>
      <c r="J15" s="17" t="s">
        <v>29</v>
      </c>
      <c r="K15" s="15">
        <v>3</v>
      </c>
      <c r="L15" s="14">
        <v>970</v>
      </c>
      <c r="M15" s="14">
        <v>726</v>
      </c>
      <c r="N15" s="14">
        <v>406</v>
      </c>
      <c r="O15" s="14">
        <v>288</v>
      </c>
      <c r="P15" s="19" t="s">
        <v>33</v>
      </c>
    </row>
    <row r="16" spans="1:16" ht="12.75">
      <c r="A16" s="10">
        <v>10</v>
      </c>
      <c r="B16" s="2" t="s">
        <v>20</v>
      </c>
      <c r="C16" s="2" t="s">
        <v>25</v>
      </c>
      <c r="D16" s="12" t="s">
        <v>26</v>
      </c>
      <c r="E16" s="13">
        <v>42359</v>
      </c>
      <c r="F16" s="14">
        <v>4</v>
      </c>
      <c r="G16" s="14" t="s">
        <v>27</v>
      </c>
      <c r="H16" s="14" t="s">
        <v>28</v>
      </c>
      <c r="I16" s="14">
        <v>18</v>
      </c>
      <c r="J16" s="17" t="s">
        <v>30</v>
      </c>
      <c r="K16" s="15">
        <v>0.3</v>
      </c>
      <c r="L16" s="14">
        <v>84</v>
      </c>
      <c r="M16" s="14">
        <v>63</v>
      </c>
      <c r="N16" s="14">
        <v>37</v>
      </c>
      <c r="O16" s="14">
        <v>23</v>
      </c>
      <c r="P16" s="19" t="s">
        <v>33</v>
      </c>
    </row>
    <row r="17" spans="1:16" ht="12.75">
      <c r="A17" s="10">
        <v>11</v>
      </c>
      <c r="B17" s="2" t="s">
        <v>20</v>
      </c>
      <c r="C17" s="2" t="s">
        <v>1105</v>
      </c>
      <c r="D17" s="12" t="s">
        <v>1106</v>
      </c>
      <c r="E17" s="13">
        <v>42367</v>
      </c>
      <c r="F17" s="14">
        <v>4</v>
      </c>
      <c r="G17" s="14" t="s">
        <v>1107</v>
      </c>
      <c r="H17" s="14" t="s">
        <v>28</v>
      </c>
      <c r="I17" s="14">
        <v>17</v>
      </c>
      <c r="J17" s="14">
        <v>3</v>
      </c>
      <c r="K17" s="15">
        <v>0.8</v>
      </c>
      <c r="L17" s="14">
        <v>150</v>
      </c>
      <c r="M17" s="14">
        <v>130</v>
      </c>
      <c r="N17" s="14">
        <v>94</v>
      </c>
      <c r="O17" s="14">
        <v>30</v>
      </c>
      <c r="P17" s="19" t="s">
        <v>1108</v>
      </c>
    </row>
    <row r="18" spans="1:16" ht="12.75">
      <c r="A18" s="10">
        <v>12</v>
      </c>
      <c r="B18" s="2" t="s">
        <v>20</v>
      </c>
      <c r="C18" s="2" t="s">
        <v>1105</v>
      </c>
      <c r="D18" s="12" t="s">
        <v>1106</v>
      </c>
      <c r="E18" s="13">
        <v>42367</v>
      </c>
      <c r="F18" s="14">
        <v>4</v>
      </c>
      <c r="G18" s="14" t="s">
        <v>1107</v>
      </c>
      <c r="H18" s="14" t="s">
        <v>28</v>
      </c>
      <c r="I18" s="14">
        <v>11</v>
      </c>
      <c r="J18" s="14">
        <v>3</v>
      </c>
      <c r="K18" s="15">
        <v>1.5</v>
      </c>
      <c r="L18" s="14">
        <v>502</v>
      </c>
      <c r="M18" s="14">
        <v>437</v>
      </c>
      <c r="N18" s="14">
        <v>311</v>
      </c>
      <c r="O18" s="14">
        <v>99</v>
      </c>
      <c r="P18" s="19" t="s">
        <v>1109</v>
      </c>
    </row>
    <row r="19" spans="1:16" ht="12.75">
      <c r="A19" s="10">
        <v>13</v>
      </c>
      <c r="B19" s="2" t="s">
        <v>20</v>
      </c>
      <c r="C19" s="2" t="s">
        <v>25</v>
      </c>
      <c r="D19" s="12" t="s">
        <v>1110</v>
      </c>
      <c r="E19" s="13">
        <v>42367</v>
      </c>
      <c r="F19" s="14">
        <v>4</v>
      </c>
      <c r="G19" s="14" t="s">
        <v>1107</v>
      </c>
      <c r="H19" s="14" t="s">
        <v>24</v>
      </c>
      <c r="I19" s="14">
        <v>22</v>
      </c>
      <c r="J19" s="14">
        <v>35</v>
      </c>
      <c r="K19" s="15">
        <v>2</v>
      </c>
      <c r="L19" s="14">
        <v>782</v>
      </c>
      <c r="M19" s="14">
        <v>707</v>
      </c>
      <c r="N19" s="14">
        <v>389</v>
      </c>
      <c r="O19" s="14">
        <v>287</v>
      </c>
      <c r="P19" s="19" t="s">
        <v>33</v>
      </c>
    </row>
    <row r="20" spans="1:16" ht="12.75">
      <c r="A20" s="10">
        <v>14</v>
      </c>
      <c r="B20" s="2" t="s">
        <v>20</v>
      </c>
      <c r="C20" s="2" t="s">
        <v>25</v>
      </c>
      <c r="D20" s="12" t="s">
        <v>1110</v>
      </c>
      <c r="E20" s="13">
        <v>42367</v>
      </c>
      <c r="F20" s="14">
        <v>4</v>
      </c>
      <c r="G20" s="14" t="s">
        <v>1107</v>
      </c>
      <c r="H20" s="14" t="s">
        <v>24</v>
      </c>
      <c r="I20" s="14">
        <v>26</v>
      </c>
      <c r="J20" s="14">
        <v>33</v>
      </c>
      <c r="K20" s="15">
        <v>1.6</v>
      </c>
      <c r="L20" s="14">
        <v>314</v>
      </c>
      <c r="M20" s="14">
        <v>205</v>
      </c>
      <c r="N20" s="14">
        <v>121</v>
      </c>
      <c r="O20" s="14">
        <v>74</v>
      </c>
      <c r="P20" s="19" t="s">
        <v>34</v>
      </c>
    </row>
    <row r="21" spans="1:16" ht="12.75">
      <c r="A21" s="10">
        <v>15</v>
      </c>
      <c r="B21" s="2" t="s">
        <v>20</v>
      </c>
      <c r="C21" s="2" t="s">
        <v>21</v>
      </c>
      <c r="D21" s="12" t="s">
        <v>1111</v>
      </c>
      <c r="E21" s="13">
        <v>42367</v>
      </c>
      <c r="F21" s="14">
        <v>4</v>
      </c>
      <c r="G21" s="14" t="s">
        <v>1107</v>
      </c>
      <c r="H21" s="14" t="s">
        <v>24</v>
      </c>
      <c r="I21" s="14">
        <v>46</v>
      </c>
      <c r="J21" s="17" t="s">
        <v>1054</v>
      </c>
      <c r="K21" s="15">
        <v>1.9</v>
      </c>
      <c r="L21" s="14">
        <v>208</v>
      </c>
      <c r="M21" s="14">
        <v>155</v>
      </c>
      <c r="N21" s="14">
        <v>118</v>
      </c>
      <c r="O21" s="14">
        <v>32</v>
      </c>
      <c r="P21" s="19" t="s">
        <v>32</v>
      </c>
    </row>
    <row r="22" spans="1:16" ht="12.75">
      <c r="A22" s="10">
        <v>16</v>
      </c>
      <c r="B22" s="2" t="s">
        <v>20</v>
      </c>
      <c r="C22" s="2" t="s">
        <v>21</v>
      </c>
      <c r="D22" s="12" t="s">
        <v>1111</v>
      </c>
      <c r="E22" s="13">
        <v>42367</v>
      </c>
      <c r="F22" s="14">
        <v>2</v>
      </c>
      <c r="G22" s="14" t="s">
        <v>1107</v>
      </c>
      <c r="H22" s="14" t="s">
        <v>24</v>
      </c>
      <c r="I22" s="14">
        <v>12</v>
      </c>
      <c r="J22" s="14">
        <v>21</v>
      </c>
      <c r="K22" s="15">
        <v>1.6</v>
      </c>
      <c r="L22" s="14">
        <v>205</v>
      </c>
      <c r="M22" s="14">
        <v>173</v>
      </c>
      <c r="N22" s="14">
        <v>139</v>
      </c>
      <c r="O22" s="14">
        <v>30</v>
      </c>
      <c r="P22" s="19" t="s">
        <v>31</v>
      </c>
    </row>
    <row r="23" spans="1:16" ht="12.75">
      <c r="A23" s="10">
        <v>17</v>
      </c>
      <c r="B23" s="2" t="s">
        <v>20</v>
      </c>
      <c r="C23" s="2" t="s">
        <v>21</v>
      </c>
      <c r="D23" s="12" t="s">
        <v>1111</v>
      </c>
      <c r="E23" s="13">
        <v>42367</v>
      </c>
      <c r="F23" s="14">
        <v>2</v>
      </c>
      <c r="G23" s="14" t="s">
        <v>1107</v>
      </c>
      <c r="H23" s="14" t="s">
        <v>24</v>
      </c>
      <c r="I23" s="14">
        <v>19</v>
      </c>
      <c r="J23" s="14">
        <v>13</v>
      </c>
      <c r="K23" s="15">
        <v>1.8</v>
      </c>
      <c r="L23" s="14">
        <v>484</v>
      </c>
      <c r="M23" s="14">
        <v>375</v>
      </c>
      <c r="N23" s="14">
        <v>217</v>
      </c>
      <c r="O23" s="14">
        <v>144</v>
      </c>
      <c r="P23" s="19" t="s">
        <v>31</v>
      </c>
    </row>
    <row r="24" spans="1:16" ht="12.75">
      <c r="A24" s="10">
        <v>18</v>
      </c>
      <c r="B24" s="2" t="s">
        <v>20</v>
      </c>
      <c r="C24" s="2" t="s">
        <v>21</v>
      </c>
      <c r="D24" s="12" t="s">
        <v>1111</v>
      </c>
      <c r="E24" s="13">
        <v>42367</v>
      </c>
      <c r="F24" s="14">
        <v>4</v>
      </c>
      <c r="G24" s="14" t="s">
        <v>1107</v>
      </c>
      <c r="H24" s="14" t="s">
        <v>24</v>
      </c>
      <c r="I24" s="14">
        <v>63</v>
      </c>
      <c r="J24" s="17" t="s">
        <v>247</v>
      </c>
      <c r="K24" s="15">
        <v>2.7</v>
      </c>
      <c r="L24" s="14">
        <v>705</v>
      </c>
      <c r="M24" s="14">
        <v>595</v>
      </c>
      <c r="N24" s="14">
        <v>472</v>
      </c>
      <c r="O24" s="14">
        <v>104</v>
      </c>
      <c r="P24" s="19" t="s">
        <v>32</v>
      </c>
    </row>
    <row r="25" spans="1:16" ht="12.75">
      <c r="A25" s="10"/>
      <c r="B25" s="2"/>
      <c r="C25" s="2"/>
      <c r="D25" s="2"/>
      <c r="E25" s="4"/>
      <c r="F25" s="14"/>
      <c r="G25" s="14"/>
      <c r="H25" s="14"/>
      <c r="I25" s="14"/>
      <c r="J25" s="14"/>
      <c r="K25" s="15"/>
      <c r="L25" s="14"/>
      <c r="M25" s="14"/>
      <c r="N25" s="14"/>
      <c r="O25" s="14"/>
      <c r="P25" s="2"/>
    </row>
    <row r="26" spans="1:16" ht="12.75">
      <c r="A26" s="10"/>
      <c r="B26" s="2"/>
      <c r="C26" s="2"/>
      <c r="D26" s="2"/>
      <c r="E26" s="4"/>
      <c r="F26" s="4"/>
      <c r="G26" s="4"/>
      <c r="H26" s="4"/>
      <c r="I26" s="4"/>
      <c r="J26" s="4"/>
      <c r="K26" s="6"/>
      <c r="L26" s="6"/>
      <c r="M26" s="6"/>
      <c r="N26" s="3"/>
      <c r="O26" s="3"/>
      <c r="P26" s="2"/>
    </row>
    <row r="27" spans="1:16" ht="18.75">
      <c r="A27" s="419" t="s">
        <v>11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74"/>
    </row>
    <row r="28" spans="1:16" ht="12.75">
      <c r="A28" s="10">
        <v>1</v>
      </c>
      <c r="B28" s="2" t="s">
        <v>20</v>
      </c>
      <c r="C28" s="2" t="s">
        <v>21</v>
      </c>
      <c r="D28" s="343" t="s">
        <v>1112</v>
      </c>
      <c r="E28" s="341">
        <v>42374</v>
      </c>
      <c r="F28" s="14">
        <v>3</v>
      </c>
      <c r="G28" s="213" t="s">
        <v>1113</v>
      </c>
      <c r="H28" s="18" t="s">
        <v>24</v>
      </c>
      <c r="I28" s="14">
        <v>13</v>
      </c>
      <c r="J28" s="14">
        <v>12</v>
      </c>
      <c r="K28" s="15">
        <v>0.4</v>
      </c>
      <c r="L28" s="344">
        <v>76</v>
      </c>
      <c r="M28" s="344">
        <v>51</v>
      </c>
      <c r="N28" s="14">
        <v>40</v>
      </c>
      <c r="O28" s="14">
        <v>11</v>
      </c>
      <c r="P28" s="253" t="s">
        <v>31</v>
      </c>
    </row>
    <row r="29" spans="1:16" ht="12.75">
      <c r="A29" s="10">
        <v>2</v>
      </c>
      <c r="B29" s="2" t="s">
        <v>20</v>
      </c>
      <c r="C29" s="2" t="s">
        <v>21</v>
      </c>
      <c r="D29" s="343" t="s">
        <v>1112</v>
      </c>
      <c r="E29" s="341">
        <v>42374</v>
      </c>
      <c r="F29" s="14">
        <v>3</v>
      </c>
      <c r="G29" s="213" t="s">
        <v>1113</v>
      </c>
      <c r="H29" s="18" t="s">
        <v>28</v>
      </c>
      <c r="I29" s="14">
        <v>13</v>
      </c>
      <c r="J29" s="14">
        <v>21</v>
      </c>
      <c r="K29" s="15">
        <v>0.3</v>
      </c>
      <c r="L29" s="344">
        <v>162</v>
      </c>
      <c r="M29" s="344">
        <v>122</v>
      </c>
      <c r="N29" s="14">
        <v>101</v>
      </c>
      <c r="O29" s="14">
        <v>21</v>
      </c>
      <c r="P29" s="253" t="s">
        <v>31</v>
      </c>
    </row>
    <row r="30" spans="1:16" ht="12.75">
      <c r="A30" s="10">
        <v>3</v>
      </c>
      <c r="B30" s="2" t="s">
        <v>20</v>
      </c>
      <c r="C30" s="2" t="s">
        <v>21</v>
      </c>
      <c r="D30" s="343" t="s">
        <v>1112</v>
      </c>
      <c r="E30" s="341">
        <v>42374</v>
      </c>
      <c r="F30" s="14">
        <v>3</v>
      </c>
      <c r="G30" s="213" t="s">
        <v>1113</v>
      </c>
      <c r="H30" s="18" t="s">
        <v>28</v>
      </c>
      <c r="I30" s="14">
        <v>13</v>
      </c>
      <c r="J30" s="14">
        <v>2</v>
      </c>
      <c r="K30" s="14">
        <v>0.2</v>
      </c>
      <c r="L30" s="344">
        <v>15</v>
      </c>
      <c r="M30" s="344">
        <v>3</v>
      </c>
      <c r="N30" s="14">
        <v>0</v>
      </c>
      <c r="O30" s="14">
        <v>3</v>
      </c>
      <c r="P30" s="253" t="s">
        <v>31</v>
      </c>
    </row>
    <row r="31" spans="1:16" ht="12.75">
      <c r="A31" s="10">
        <v>4</v>
      </c>
      <c r="B31" s="2" t="s">
        <v>20</v>
      </c>
      <c r="C31" s="2" t="s">
        <v>1105</v>
      </c>
      <c r="D31" s="343" t="s">
        <v>1114</v>
      </c>
      <c r="E31" s="341">
        <v>42380</v>
      </c>
      <c r="F31" s="14">
        <v>4</v>
      </c>
      <c r="G31" s="18" t="s">
        <v>1107</v>
      </c>
      <c r="H31" s="18" t="s">
        <v>24</v>
      </c>
      <c r="I31" s="14">
        <v>10</v>
      </c>
      <c r="J31" s="14">
        <v>10</v>
      </c>
      <c r="K31" s="15">
        <v>1.5</v>
      </c>
      <c r="L31" s="344">
        <v>221</v>
      </c>
      <c r="M31" s="344">
        <v>167</v>
      </c>
      <c r="N31" s="344">
        <v>135</v>
      </c>
      <c r="O31" s="344">
        <v>32</v>
      </c>
      <c r="P31" s="19" t="s">
        <v>1109</v>
      </c>
    </row>
    <row r="32" spans="1:16" ht="12.75">
      <c r="A32" s="10">
        <v>5</v>
      </c>
      <c r="B32" s="2" t="s">
        <v>20</v>
      </c>
      <c r="C32" s="2" t="s">
        <v>1105</v>
      </c>
      <c r="D32" s="343" t="s">
        <v>1114</v>
      </c>
      <c r="E32" s="341">
        <v>42380</v>
      </c>
      <c r="F32" s="338">
        <v>4</v>
      </c>
      <c r="G32" s="18" t="s">
        <v>1107</v>
      </c>
      <c r="H32" s="18" t="s">
        <v>24</v>
      </c>
      <c r="I32" s="338">
        <v>9</v>
      </c>
      <c r="J32" s="338">
        <v>39</v>
      </c>
      <c r="K32" s="338">
        <v>2.7</v>
      </c>
      <c r="L32" s="345">
        <v>583</v>
      </c>
      <c r="M32" s="345">
        <v>486</v>
      </c>
      <c r="N32" s="345">
        <v>407</v>
      </c>
      <c r="O32" s="345">
        <v>79</v>
      </c>
      <c r="P32" s="19" t="s">
        <v>1109</v>
      </c>
    </row>
    <row r="33" spans="1:16" ht="12.75">
      <c r="A33" s="10">
        <v>6</v>
      </c>
      <c r="B33" s="2" t="s">
        <v>20</v>
      </c>
      <c r="C33" s="19" t="s">
        <v>21</v>
      </c>
      <c r="D33" s="343" t="s">
        <v>1115</v>
      </c>
      <c r="E33" s="341">
        <v>42380</v>
      </c>
      <c r="F33" s="14">
        <v>2</v>
      </c>
      <c r="G33" s="18" t="s">
        <v>1107</v>
      </c>
      <c r="H33" s="18" t="s">
        <v>24</v>
      </c>
      <c r="I33" s="14">
        <v>13</v>
      </c>
      <c r="J33" s="14">
        <v>12</v>
      </c>
      <c r="K33" s="14">
        <v>1.8</v>
      </c>
      <c r="L33" s="344">
        <v>342</v>
      </c>
      <c r="M33" s="344">
        <v>263</v>
      </c>
      <c r="N33" s="344">
        <v>198</v>
      </c>
      <c r="O33" s="344">
        <v>65</v>
      </c>
      <c r="P33" s="19" t="s">
        <v>31</v>
      </c>
    </row>
    <row r="34" spans="1:16" ht="12.75">
      <c r="A34" s="10">
        <v>7</v>
      </c>
      <c r="B34" s="2" t="s">
        <v>20</v>
      </c>
      <c r="C34" s="19" t="s">
        <v>21</v>
      </c>
      <c r="D34" s="343" t="s">
        <v>1115</v>
      </c>
      <c r="E34" s="341">
        <v>42380</v>
      </c>
      <c r="F34" s="18">
        <v>2</v>
      </c>
      <c r="G34" s="18" t="s">
        <v>1107</v>
      </c>
      <c r="H34" s="18" t="s">
        <v>24</v>
      </c>
      <c r="I34" s="14">
        <v>16</v>
      </c>
      <c r="J34" s="14">
        <v>17</v>
      </c>
      <c r="K34" s="14">
        <v>1.9</v>
      </c>
      <c r="L34" s="344">
        <v>400</v>
      </c>
      <c r="M34" s="344">
        <v>327</v>
      </c>
      <c r="N34" s="344">
        <v>236</v>
      </c>
      <c r="O34" s="344">
        <v>91</v>
      </c>
      <c r="P34" s="19" t="s">
        <v>31</v>
      </c>
    </row>
    <row r="35" spans="1:16" ht="12.75">
      <c r="A35" s="10">
        <v>8</v>
      </c>
      <c r="B35" s="2" t="s">
        <v>20</v>
      </c>
      <c r="C35" s="19" t="s">
        <v>21</v>
      </c>
      <c r="D35" s="343" t="s">
        <v>1115</v>
      </c>
      <c r="E35" s="341">
        <v>42380</v>
      </c>
      <c r="F35" s="18">
        <v>2</v>
      </c>
      <c r="G35" s="18" t="s">
        <v>1107</v>
      </c>
      <c r="H35" s="18" t="s">
        <v>24</v>
      </c>
      <c r="I35" s="14">
        <v>26</v>
      </c>
      <c r="J35" s="14">
        <v>13</v>
      </c>
      <c r="K35" s="14">
        <v>1.7</v>
      </c>
      <c r="L35" s="344">
        <v>407</v>
      </c>
      <c r="M35" s="344">
        <v>341</v>
      </c>
      <c r="N35" s="344">
        <v>278</v>
      </c>
      <c r="O35" s="344">
        <v>63</v>
      </c>
      <c r="P35" s="19" t="s">
        <v>31</v>
      </c>
    </row>
    <row r="36" spans="1:16" ht="12.75">
      <c r="A36" s="10">
        <v>9</v>
      </c>
      <c r="B36" s="2" t="s">
        <v>20</v>
      </c>
      <c r="C36" s="19" t="s">
        <v>21</v>
      </c>
      <c r="D36" s="343" t="s">
        <v>1115</v>
      </c>
      <c r="E36" s="341">
        <v>42380</v>
      </c>
      <c r="F36" s="14">
        <v>4</v>
      </c>
      <c r="G36" s="18" t="s">
        <v>1107</v>
      </c>
      <c r="H36" s="18" t="s">
        <v>24</v>
      </c>
      <c r="I36" s="14">
        <v>65</v>
      </c>
      <c r="J36" s="18">
        <v>8</v>
      </c>
      <c r="K36" s="15">
        <v>0.4</v>
      </c>
      <c r="L36" s="344">
        <v>76</v>
      </c>
      <c r="M36" s="344">
        <v>62</v>
      </c>
      <c r="N36" s="344">
        <v>53</v>
      </c>
      <c r="O36" s="344">
        <v>9</v>
      </c>
      <c r="P36" s="19" t="s">
        <v>32</v>
      </c>
    </row>
    <row r="37" spans="1:16" ht="12.75">
      <c r="A37" s="10">
        <v>10</v>
      </c>
      <c r="B37" s="2" t="s">
        <v>20</v>
      </c>
      <c r="C37" s="346" t="s">
        <v>25</v>
      </c>
      <c r="D37" s="343" t="s">
        <v>1116</v>
      </c>
      <c r="E37" s="341">
        <v>42380</v>
      </c>
      <c r="F37" s="14">
        <v>4</v>
      </c>
      <c r="G37" s="18" t="s">
        <v>1107</v>
      </c>
      <c r="H37" s="18" t="s">
        <v>24</v>
      </c>
      <c r="I37" s="14">
        <v>17</v>
      </c>
      <c r="J37" s="17" t="s">
        <v>331</v>
      </c>
      <c r="K37" s="14">
        <v>0.8</v>
      </c>
      <c r="L37" s="344">
        <v>388</v>
      </c>
      <c r="M37" s="344">
        <v>299</v>
      </c>
      <c r="N37" s="344">
        <v>185</v>
      </c>
      <c r="O37" s="344">
        <v>114</v>
      </c>
      <c r="P37" s="19" t="s">
        <v>33</v>
      </c>
    </row>
    <row r="38" spans="1:16" ht="12.75">
      <c r="A38" s="10">
        <v>11</v>
      </c>
      <c r="B38" s="2" t="s">
        <v>20</v>
      </c>
      <c r="C38" s="346" t="s">
        <v>25</v>
      </c>
      <c r="D38" s="343" t="s">
        <v>1116</v>
      </c>
      <c r="E38" s="341">
        <v>42380</v>
      </c>
      <c r="F38" s="14">
        <v>4</v>
      </c>
      <c r="G38" s="18" t="s">
        <v>1107</v>
      </c>
      <c r="H38" s="18" t="s">
        <v>24</v>
      </c>
      <c r="I38" s="14">
        <v>17</v>
      </c>
      <c r="J38" s="17" t="s">
        <v>1117</v>
      </c>
      <c r="K38" s="14">
        <v>0.7</v>
      </c>
      <c r="L38" s="344">
        <v>304</v>
      </c>
      <c r="M38" s="344">
        <v>247</v>
      </c>
      <c r="N38" s="344">
        <v>175</v>
      </c>
      <c r="O38" s="344">
        <v>72</v>
      </c>
      <c r="P38" s="19" t="s">
        <v>33</v>
      </c>
    </row>
    <row r="39" spans="1:16" ht="12.75">
      <c r="A39" s="10">
        <v>12</v>
      </c>
      <c r="B39" s="2" t="s">
        <v>20</v>
      </c>
      <c r="C39" s="346" t="s">
        <v>25</v>
      </c>
      <c r="D39" s="343" t="s">
        <v>1116</v>
      </c>
      <c r="E39" s="341">
        <v>42380</v>
      </c>
      <c r="F39" s="14">
        <v>4</v>
      </c>
      <c r="G39" s="18" t="s">
        <v>1107</v>
      </c>
      <c r="H39" s="18" t="s">
        <v>24</v>
      </c>
      <c r="I39" s="14">
        <v>18</v>
      </c>
      <c r="J39" s="14">
        <v>7</v>
      </c>
      <c r="K39" s="14">
        <v>1.9</v>
      </c>
      <c r="L39" s="344">
        <v>560</v>
      </c>
      <c r="M39" s="344">
        <v>442</v>
      </c>
      <c r="N39" s="344">
        <v>324</v>
      </c>
      <c r="O39" s="344">
        <v>118</v>
      </c>
      <c r="P39" s="19" t="s">
        <v>33</v>
      </c>
    </row>
    <row r="40" spans="1:16" ht="12.75">
      <c r="A40" s="10">
        <v>13</v>
      </c>
      <c r="B40" s="2" t="s">
        <v>20</v>
      </c>
      <c r="C40" s="346" t="s">
        <v>25</v>
      </c>
      <c r="D40" s="343" t="s">
        <v>1116</v>
      </c>
      <c r="E40" s="341">
        <v>42380</v>
      </c>
      <c r="F40" s="14">
        <v>4</v>
      </c>
      <c r="G40" s="18" t="s">
        <v>1107</v>
      </c>
      <c r="H40" s="18" t="s">
        <v>24</v>
      </c>
      <c r="I40" s="14">
        <v>19</v>
      </c>
      <c r="J40" s="14">
        <v>25</v>
      </c>
      <c r="K40" s="14">
        <v>1.5</v>
      </c>
      <c r="L40" s="344">
        <v>488</v>
      </c>
      <c r="M40" s="344">
        <v>378</v>
      </c>
      <c r="N40" s="344">
        <v>248</v>
      </c>
      <c r="O40" s="344">
        <v>130</v>
      </c>
      <c r="P40" s="19" t="s">
        <v>33</v>
      </c>
    </row>
    <row r="41" spans="1:16" ht="12.75">
      <c r="A41" s="10">
        <v>14</v>
      </c>
      <c r="B41" s="2" t="s">
        <v>20</v>
      </c>
      <c r="C41" s="346" t="s">
        <v>25</v>
      </c>
      <c r="D41" s="343" t="s">
        <v>1116</v>
      </c>
      <c r="E41" s="341">
        <v>42380</v>
      </c>
      <c r="F41" s="14">
        <v>3</v>
      </c>
      <c r="G41" s="18" t="s">
        <v>1107</v>
      </c>
      <c r="H41" s="18" t="s">
        <v>28</v>
      </c>
      <c r="I41" s="14">
        <v>22</v>
      </c>
      <c r="J41" s="14">
        <v>11</v>
      </c>
      <c r="K41" s="14">
        <v>2.1</v>
      </c>
      <c r="L41" s="344">
        <v>559</v>
      </c>
      <c r="M41" s="344">
        <v>415</v>
      </c>
      <c r="N41" s="344">
        <v>319</v>
      </c>
      <c r="O41" s="344">
        <v>96</v>
      </c>
      <c r="P41" s="19" t="s">
        <v>33</v>
      </c>
    </row>
    <row r="42" spans="1:16" ht="12.75">
      <c r="A42" s="10">
        <v>15</v>
      </c>
      <c r="B42" s="2" t="s">
        <v>20</v>
      </c>
      <c r="C42" s="346" t="s">
        <v>25</v>
      </c>
      <c r="D42" s="343" t="s">
        <v>1116</v>
      </c>
      <c r="E42" s="341">
        <v>42380</v>
      </c>
      <c r="F42" s="14">
        <v>3</v>
      </c>
      <c r="G42" s="18" t="s">
        <v>1107</v>
      </c>
      <c r="H42" s="18" t="s">
        <v>28</v>
      </c>
      <c r="I42" s="14">
        <v>24</v>
      </c>
      <c r="J42" s="14">
        <v>3</v>
      </c>
      <c r="K42" s="14">
        <v>1.1</v>
      </c>
      <c r="L42" s="344">
        <v>338</v>
      </c>
      <c r="M42" s="344">
        <v>240</v>
      </c>
      <c r="N42" s="344">
        <v>170</v>
      </c>
      <c r="O42" s="344">
        <v>70</v>
      </c>
      <c r="P42" s="19" t="s">
        <v>34</v>
      </c>
    </row>
    <row r="43" spans="1:16" ht="12.75">
      <c r="A43" s="10">
        <v>16</v>
      </c>
      <c r="B43" s="2" t="s">
        <v>20</v>
      </c>
      <c r="C43" s="3" t="s">
        <v>21</v>
      </c>
      <c r="D43" s="343" t="s">
        <v>1118</v>
      </c>
      <c r="E43" s="341">
        <v>42381</v>
      </c>
      <c r="F43" s="14">
        <v>2</v>
      </c>
      <c r="G43" s="18" t="s">
        <v>1107</v>
      </c>
      <c r="H43" s="14" t="s">
        <v>1119</v>
      </c>
      <c r="I43" s="14">
        <v>8</v>
      </c>
      <c r="J43" s="14">
        <v>22</v>
      </c>
      <c r="K43" s="14">
        <v>1.7</v>
      </c>
      <c r="L43" s="344">
        <v>311</v>
      </c>
      <c r="M43" s="344">
        <v>250</v>
      </c>
      <c r="N43" s="344">
        <v>198</v>
      </c>
      <c r="O43" s="344">
        <v>52</v>
      </c>
      <c r="P43" s="2" t="s">
        <v>1120</v>
      </c>
    </row>
    <row r="44" spans="1:16" ht="12.75">
      <c r="A44" s="10">
        <v>17</v>
      </c>
      <c r="B44" s="2" t="s">
        <v>20</v>
      </c>
      <c r="C44" s="3" t="s">
        <v>1121</v>
      </c>
      <c r="D44" s="343" t="s">
        <v>1122</v>
      </c>
      <c r="E44" s="341">
        <v>42381</v>
      </c>
      <c r="F44" s="14">
        <v>4</v>
      </c>
      <c r="G44" s="18" t="s">
        <v>1107</v>
      </c>
      <c r="H44" s="14" t="s">
        <v>24</v>
      </c>
      <c r="I44" s="14">
        <v>3</v>
      </c>
      <c r="J44" s="14">
        <v>27</v>
      </c>
      <c r="K44" s="14">
        <v>0.6</v>
      </c>
      <c r="L44" s="344">
        <v>202</v>
      </c>
      <c r="M44" s="344">
        <v>150</v>
      </c>
      <c r="N44" s="344">
        <v>101</v>
      </c>
      <c r="O44" s="344">
        <v>49</v>
      </c>
      <c r="P44" s="2" t="s">
        <v>1123</v>
      </c>
    </row>
    <row r="45" spans="1:16" ht="12.75">
      <c r="A45" s="10">
        <v>18</v>
      </c>
      <c r="B45" s="2" t="s">
        <v>20</v>
      </c>
      <c r="C45" s="3" t="s">
        <v>1121</v>
      </c>
      <c r="D45" s="343" t="s">
        <v>1122</v>
      </c>
      <c r="E45" s="341">
        <v>42381</v>
      </c>
      <c r="F45" s="14">
        <v>3</v>
      </c>
      <c r="G45" s="18" t="s">
        <v>1107</v>
      </c>
      <c r="H45" s="14" t="s">
        <v>24</v>
      </c>
      <c r="I45" s="14">
        <v>34</v>
      </c>
      <c r="J45" s="14">
        <v>29</v>
      </c>
      <c r="K45" s="14">
        <v>0.8</v>
      </c>
      <c r="L45" s="344">
        <v>92</v>
      </c>
      <c r="M45" s="344">
        <v>58</v>
      </c>
      <c r="N45" s="344">
        <v>38</v>
      </c>
      <c r="O45" s="344">
        <v>20</v>
      </c>
      <c r="P45" s="2" t="s">
        <v>1124</v>
      </c>
    </row>
    <row r="46" spans="1:16" ht="12.75">
      <c r="A46" s="10">
        <v>19</v>
      </c>
      <c r="B46" s="2" t="s">
        <v>20</v>
      </c>
      <c r="C46" s="3" t="s">
        <v>21</v>
      </c>
      <c r="D46" s="343" t="s">
        <v>1125</v>
      </c>
      <c r="E46" s="341">
        <v>42384</v>
      </c>
      <c r="F46" s="14">
        <v>2</v>
      </c>
      <c r="G46" s="14" t="s">
        <v>1126</v>
      </c>
      <c r="H46" s="14" t="s">
        <v>1127</v>
      </c>
      <c r="I46" s="14">
        <v>43</v>
      </c>
      <c r="J46" s="14">
        <v>27</v>
      </c>
      <c r="K46" s="14">
        <v>1.3</v>
      </c>
      <c r="L46" s="344">
        <v>79</v>
      </c>
      <c r="M46" s="344">
        <v>68</v>
      </c>
      <c r="N46" s="344">
        <v>35</v>
      </c>
      <c r="O46" s="344">
        <v>33</v>
      </c>
      <c r="P46" s="2" t="s">
        <v>32</v>
      </c>
    </row>
  </sheetData>
  <sheetProtection/>
  <mergeCells count="17">
    <mergeCell ref="A27:P27"/>
    <mergeCell ref="A1:P2"/>
    <mergeCell ref="P3:P4"/>
    <mergeCell ref="A6:P6"/>
    <mergeCell ref="F3:F4"/>
    <mergeCell ref="G3:G4"/>
    <mergeCell ref="N3:O3"/>
    <mergeCell ref="D3:D4"/>
    <mergeCell ref="A3:A4"/>
    <mergeCell ref="B3:B4"/>
    <mergeCell ref="L3:M3"/>
    <mergeCell ref="H3:H4"/>
    <mergeCell ref="E3:E4"/>
    <mergeCell ref="I3:I4"/>
    <mergeCell ref="J3:J4"/>
    <mergeCell ref="K3:K4"/>
    <mergeCell ref="C3:C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87"/>
  <sheetViews>
    <sheetView zoomScalePageLayoutView="0" workbookViewId="0" topLeftCell="A1">
      <selection activeCell="A6" sqref="A6:P6"/>
    </sheetView>
  </sheetViews>
  <sheetFormatPr defaultColWidth="9.140625" defaultRowHeight="12.75"/>
  <cols>
    <col min="1" max="1" width="4.7109375" style="174" customWidth="1"/>
    <col min="2" max="2" width="15.00390625" style="174" customWidth="1"/>
    <col min="3" max="3" width="15.7109375" style="174" customWidth="1"/>
    <col min="4" max="4" width="9.28125" style="205" customWidth="1"/>
    <col min="5" max="5" width="12.28125" style="205" customWidth="1"/>
    <col min="6" max="6" width="7.421875" style="174" customWidth="1"/>
    <col min="7" max="7" width="15.140625" style="174" customWidth="1"/>
    <col min="8" max="8" width="8.57421875" style="174" customWidth="1"/>
    <col min="9" max="9" width="5.7109375" style="174" customWidth="1"/>
    <col min="10" max="10" width="5.28125" style="174" customWidth="1"/>
    <col min="11" max="11" width="6.00390625" style="174" customWidth="1"/>
    <col min="12" max="12" width="8.57421875" style="174" customWidth="1"/>
    <col min="13" max="13" width="8.28125" style="174" customWidth="1"/>
    <col min="14" max="14" width="7.28125" style="206" customWidth="1"/>
    <col min="15" max="15" width="6.57421875" style="174" customWidth="1"/>
    <col min="16" max="16" width="18.140625" style="174" customWidth="1"/>
    <col min="17" max="16384" width="9.140625" style="174" customWidth="1"/>
  </cols>
  <sheetData>
    <row r="1" spans="1:16" ht="18.75">
      <c r="A1" s="428" t="s">
        <v>519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ht="37.5" customHeight="1">
      <c r="A2" s="439" t="s">
        <v>754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1"/>
    </row>
    <row r="3" spans="1:16" ht="12.75">
      <c r="A3" s="429" t="s">
        <v>0</v>
      </c>
      <c r="B3" s="429" t="s">
        <v>1</v>
      </c>
      <c r="C3" s="429" t="s">
        <v>2</v>
      </c>
      <c r="D3" s="430" t="s">
        <v>520</v>
      </c>
      <c r="E3" s="429" t="s">
        <v>13</v>
      </c>
      <c r="F3" s="432" t="s">
        <v>521</v>
      </c>
      <c r="G3" s="432" t="s">
        <v>15</v>
      </c>
      <c r="H3" s="434" t="s">
        <v>522</v>
      </c>
      <c r="I3" s="436" t="s">
        <v>3</v>
      </c>
      <c r="J3" s="436" t="s">
        <v>4</v>
      </c>
      <c r="K3" s="436" t="s">
        <v>5</v>
      </c>
      <c r="L3" s="429" t="s">
        <v>6</v>
      </c>
      <c r="M3" s="429"/>
      <c r="N3" s="442" t="s">
        <v>17</v>
      </c>
      <c r="O3" s="442"/>
      <c r="P3" s="434" t="s">
        <v>16</v>
      </c>
    </row>
    <row r="4" spans="1:16" ht="47.25" customHeight="1">
      <c r="A4" s="429"/>
      <c r="B4" s="429"/>
      <c r="C4" s="429"/>
      <c r="D4" s="431"/>
      <c r="E4" s="429"/>
      <c r="F4" s="433"/>
      <c r="G4" s="433"/>
      <c r="H4" s="435"/>
      <c r="I4" s="436"/>
      <c r="J4" s="436"/>
      <c r="K4" s="436"/>
      <c r="L4" s="33" t="s">
        <v>7</v>
      </c>
      <c r="M4" s="33" t="s">
        <v>8</v>
      </c>
      <c r="N4" s="207" t="s">
        <v>18</v>
      </c>
      <c r="O4" s="207" t="s">
        <v>19</v>
      </c>
      <c r="P4" s="443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75">
        <v>16</v>
      </c>
    </row>
    <row r="6" spans="1:16" ht="28.5" customHeight="1">
      <c r="A6" s="437" t="s">
        <v>10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</row>
    <row r="7" spans="1:16" s="182" customFormat="1" ht="12.75">
      <c r="A7" s="175">
        <v>1</v>
      </c>
      <c r="B7" s="176" t="s">
        <v>523</v>
      </c>
      <c r="C7" s="177" t="s">
        <v>186</v>
      </c>
      <c r="D7" s="178">
        <v>445902</v>
      </c>
      <c r="E7" s="179">
        <v>42345</v>
      </c>
      <c r="F7" s="180">
        <v>4</v>
      </c>
      <c r="G7" s="180" t="s">
        <v>524</v>
      </c>
      <c r="H7" s="180" t="s">
        <v>525</v>
      </c>
      <c r="I7" s="180">
        <v>60</v>
      </c>
      <c r="J7" s="180">
        <v>1</v>
      </c>
      <c r="K7" s="180">
        <v>0.6</v>
      </c>
      <c r="L7" s="180">
        <v>228</v>
      </c>
      <c r="M7" s="180">
        <v>208</v>
      </c>
      <c r="N7" s="180">
        <v>159</v>
      </c>
      <c r="O7" s="180">
        <f>M7-N7</f>
        <v>49</v>
      </c>
      <c r="P7" s="181" t="s">
        <v>526</v>
      </c>
    </row>
    <row r="8" spans="1:16" s="182" customFormat="1" ht="12.75">
      <c r="A8" s="176"/>
      <c r="B8" s="176" t="s">
        <v>527</v>
      </c>
      <c r="C8" s="177" t="s">
        <v>186</v>
      </c>
      <c r="D8" s="178">
        <v>445902</v>
      </c>
      <c r="E8" s="179">
        <v>42345</v>
      </c>
      <c r="F8" s="180">
        <v>4</v>
      </c>
      <c r="G8" s="180" t="s">
        <v>524</v>
      </c>
      <c r="H8" s="180" t="s">
        <v>525</v>
      </c>
      <c r="I8" s="180">
        <v>59</v>
      </c>
      <c r="J8" s="180">
        <v>5.1</v>
      </c>
      <c r="K8" s="180">
        <v>0.5</v>
      </c>
      <c r="L8" s="180">
        <v>165</v>
      </c>
      <c r="M8" s="180">
        <v>148</v>
      </c>
      <c r="N8" s="180">
        <v>124</v>
      </c>
      <c r="O8" s="180">
        <f aca="true" t="shared" si="0" ref="O8:O20">M8-N8</f>
        <v>24</v>
      </c>
      <c r="P8" s="181" t="s">
        <v>526</v>
      </c>
    </row>
    <row r="9" spans="1:16" s="182" customFormat="1" ht="12.75">
      <c r="A9" s="183"/>
      <c r="B9" s="183"/>
      <c r="C9" s="177" t="s">
        <v>186</v>
      </c>
      <c r="D9" s="178">
        <v>445902</v>
      </c>
      <c r="E9" s="179">
        <v>42345</v>
      </c>
      <c r="F9" s="180">
        <v>4</v>
      </c>
      <c r="G9" s="180" t="s">
        <v>524</v>
      </c>
      <c r="H9" s="180" t="s">
        <v>525</v>
      </c>
      <c r="I9" s="180">
        <v>84</v>
      </c>
      <c r="J9" s="180">
        <v>6.2</v>
      </c>
      <c r="K9" s="180">
        <v>0.5</v>
      </c>
      <c r="L9" s="180">
        <v>142</v>
      </c>
      <c r="M9" s="180">
        <v>127</v>
      </c>
      <c r="N9" s="180">
        <v>85</v>
      </c>
      <c r="O9" s="180">
        <f t="shared" si="0"/>
        <v>42</v>
      </c>
      <c r="P9" s="181" t="s">
        <v>526</v>
      </c>
    </row>
    <row r="10" spans="1:16" s="182" customFormat="1" ht="12.75">
      <c r="A10" s="183"/>
      <c r="B10" s="183"/>
      <c r="C10" s="177" t="s">
        <v>184</v>
      </c>
      <c r="D10" s="178">
        <v>445903</v>
      </c>
      <c r="E10" s="179">
        <v>42345</v>
      </c>
      <c r="F10" s="180">
        <v>4</v>
      </c>
      <c r="G10" s="180" t="s">
        <v>524</v>
      </c>
      <c r="H10" s="180" t="s">
        <v>525</v>
      </c>
      <c r="I10" s="180">
        <v>54</v>
      </c>
      <c r="J10" s="180">
        <v>3.3</v>
      </c>
      <c r="K10" s="180">
        <v>0.5</v>
      </c>
      <c r="L10" s="180">
        <v>199</v>
      </c>
      <c r="M10" s="180">
        <v>177</v>
      </c>
      <c r="N10" s="180">
        <v>130</v>
      </c>
      <c r="O10" s="180">
        <f t="shared" si="0"/>
        <v>47</v>
      </c>
      <c r="P10" s="181" t="s">
        <v>528</v>
      </c>
    </row>
    <row r="11" spans="1:16" s="182" customFormat="1" ht="12.75">
      <c r="A11" s="183"/>
      <c r="B11" s="183"/>
      <c r="C11" s="177" t="s">
        <v>184</v>
      </c>
      <c r="D11" s="178">
        <v>445903</v>
      </c>
      <c r="E11" s="179">
        <v>42345</v>
      </c>
      <c r="F11" s="180">
        <v>4</v>
      </c>
      <c r="G11" s="180" t="s">
        <v>524</v>
      </c>
      <c r="H11" s="180" t="s">
        <v>525</v>
      </c>
      <c r="I11" s="180">
        <v>34</v>
      </c>
      <c r="J11" s="180">
        <v>17</v>
      </c>
      <c r="K11" s="180">
        <v>0.2</v>
      </c>
      <c r="L11" s="180">
        <v>105</v>
      </c>
      <c r="M11" s="180">
        <v>94</v>
      </c>
      <c r="N11" s="180">
        <v>61</v>
      </c>
      <c r="O11" s="180">
        <f t="shared" si="0"/>
        <v>33</v>
      </c>
      <c r="P11" s="181" t="s">
        <v>529</v>
      </c>
    </row>
    <row r="12" spans="1:16" s="182" customFormat="1" ht="12.75">
      <c r="A12" s="183"/>
      <c r="B12" s="183"/>
      <c r="C12" s="177" t="s">
        <v>184</v>
      </c>
      <c r="D12" s="178">
        <v>445903</v>
      </c>
      <c r="E12" s="179">
        <v>42345</v>
      </c>
      <c r="F12" s="180">
        <v>4</v>
      </c>
      <c r="G12" s="180" t="s">
        <v>524</v>
      </c>
      <c r="H12" s="180" t="s">
        <v>525</v>
      </c>
      <c r="I12" s="180">
        <v>1</v>
      </c>
      <c r="J12" s="180">
        <v>2.2</v>
      </c>
      <c r="K12" s="180">
        <v>0.2</v>
      </c>
      <c r="L12" s="180">
        <v>69</v>
      </c>
      <c r="M12" s="180">
        <v>62</v>
      </c>
      <c r="N12" s="180">
        <v>50</v>
      </c>
      <c r="O12" s="180">
        <f t="shared" si="0"/>
        <v>12</v>
      </c>
      <c r="P12" s="181" t="s">
        <v>528</v>
      </c>
    </row>
    <row r="13" spans="1:16" s="182" customFormat="1" ht="12.75">
      <c r="A13" s="183"/>
      <c r="B13" s="183"/>
      <c r="C13" s="177" t="s">
        <v>185</v>
      </c>
      <c r="D13" s="178">
        <v>445904</v>
      </c>
      <c r="E13" s="179">
        <v>42345</v>
      </c>
      <c r="F13" s="180">
        <v>4</v>
      </c>
      <c r="G13" s="180" t="s">
        <v>524</v>
      </c>
      <c r="H13" s="180" t="s">
        <v>525</v>
      </c>
      <c r="I13" s="180">
        <v>14</v>
      </c>
      <c r="J13" s="180">
        <v>4.1</v>
      </c>
      <c r="K13" s="180">
        <v>0.2</v>
      </c>
      <c r="L13" s="180">
        <v>51</v>
      </c>
      <c r="M13" s="180">
        <v>48</v>
      </c>
      <c r="N13" s="180">
        <v>30</v>
      </c>
      <c r="O13" s="180">
        <f t="shared" si="0"/>
        <v>18</v>
      </c>
      <c r="P13" s="181" t="s">
        <v>530</v>
      </c>
    </row>
    <row r="14" spans="1:16" s="182" customFormat="1" ht="12.75">
      <c r="A14" s="183"/>
      <c r="B14" s="183"/>
      <c r="C14" s="177" t="s">
        <v>185</v>
      </c>
      <c r="D14" s="178">
        <v>445904</v>
      </c>
      <c r="E14" s="179">
        <v>42345</v>
      </c>
      <c r="F14" s="180">
        <v>4</v>
      </c>
      <c r="G14" s="180" t="s">
        <v>524</v>
      </c>
      <c r="H14" s="180" t="s">
        <v>525</v>
      </c>
      <c r="I14" s="180">
        <v>14</v>
      </c>
      <c r="J14" s="180">
        <v>11</v>
      </c>
      <c r="K14" s="180">
        <v>0.5</v>
      </c>
      <c r="L14" s="180">
        <v>177</v>
      </c>
      <c r="M14" s="180">
        <v>158</v>
      </c>
      <c r="N14" s="180">
        <v>129</v>
      </c>
      <c r="O14" s="180">
        <f t="shared" si="0"/>
        <v>29</v>
      </c>
      <c r="P14" s="181" t="s">
        <v>530</v>
      </c>
    </row>
    <row r="15" spans="1:16" s="182" customFormat="1" ht="12.75">
      <c r="A15" s="183"/>
      <c r="B15" s="183"/>
      <c r="C15" s="177" t="s">
        <v>185</v>
      </c>
      <c r="D15" s="178">
        <v>445904</v>
      </c>
      <c r="E15" s="179">
        <v>42345</v>
      </c>
      <c r="F15" s="180">
        <v>4</v>
      </c>
      <c r="G15" s="180" t="s">
        <v>524</v>
      </c>
      <c r="H15" s="180" t="s">
        <v>525</v>
      </c>
      <c r="I15" s="180">
        <v>85</v>
      </c>
      <c r="J15" s="180">
        <v>2.1</v>
      </c>
      <c r="K15" s="180">
        <v>0.3</v>
      </c>
      <c r="L15" s="180">
        <v>123</v>
      </c>
      <c r="M15" s="180">
        <v>110</v>
      </c>
      <c r="N15" s="180">
        <v>81</v>
      </c>
      <c r="O15" s="180">
        <f t="shared" si="0"/>
        <v>29</v>
      </c>
      <c r="P15" s="181" t="s">
        <v>530</v>
      </c>
    </row>
    <row r="16" spans="1:16" s="182" customFormat="1" ht="12.75">
      <c r="A16" s="183"/>
      <c r="B16" s="183"/>
      <c r="C16" s="177" t="s">
        <v>185</v>
      </c>
      <c r="D16" s="178">
        <v>445904</v>
      </c>
      <c r="E16" s="179">
        <v>42345</v>
      </c>
      <c r="F16" s="180">
        <v>4</v>
      </c>
      <c r="G16" s="180" t="s">
        <v>524</v>
      </c>
      <c r="H16" s="180" t="s">
        <v>525</v>
      </c>
      <c r="I16" s="180">
        <v>100</v>
      </c>
      <c r="J16" s="180">
        <v>12</v>
      </c>
      <c r="K16" s="180">
        <v>0.4</v>
      </c>
      <c r="L16" s="180">
        <v>117</v>
      </c>
      <c r="M16" s="180">
        <v>106</v>
      </c>
      <c r="N16" s="180">
        <v>75</v>
      </c>
      <c r="O16" s="180">
        <f t="shared" si="0"/>
        <v>31</v>
      </c>
      <c r="P16" s="181" t="s">
        <v>531</v>
      </c>
    </row>
    <row r="17" spans="1:16" s="182" customFormat="1" ht="12.75">
      <c r="A17" s="183"/>
      <c r="B17" s="183"/>
      <c r="C17" s="177" t="s">
        <v>532</v>
      </c>
      <c r="D17" s="178">
        <v>445905</v>
      </c>
      <c r="E17" s="179">
        <v>42345</v>
      </c>
      <c r="F17" s="180">
        <v>4</v>
      </c>
      <c r="G17" s="180" t="s">
        <v>524</v>
      </c>
      <c r="H17" s="180" t="s">
        <v>525</v>
      </c>
      <c r="I17" s="180">
        <v>18</v>
      </c>
      <c r="J17" s="180">
        <v>5</v>
      </c>
      <c r="K17" s="180">
        <v>0.4</v>
      </c>
      <c r="L17" s="180">
        <v>81</v>
      </c>
      <c r="M17" s="180">
        <v>73</v>
      </c>
      <c r="N17" s="180">
        <v>57</v>
      </c>
      <c r="O17" s="180">
        <f t="shared" si="0"/>
        <v>16</v>
      </c>
      <c r="P17" s="181" t="s">
        <v>530</v>
      </c>
    </row>
    <row r="18" spans="1:16" s="182" customFormat="1" ht="12.75">
      <c r="A18" s="183"/>
      <c r="B18" s="183"/>
      <c r="C18" s="177" t="s">
        <v>532</v>
      </c>
      <c r="D18" s="178">
        <v>445905</v>
      </c>
      <c r="E18" s="179">
        <v>42345</v>
      </c>
      <c r="F18" s="180">
        <v>4</v>
      </c>
      <c r="G18" s="180" t="s">
        <v>524</v>
      </c>
      <c r="H18" s="180" t="s">
        <v>525</v>
      </c>
      <c r="I18" s="180">
        <v>18</v>
      </c>
      <c r="J18" s="180">
        <v>10</v>
      </c>
      <c r="K18" s="180">
        <v>0.4</v>
      </c>
      <c r="L18" s="180">
        <v>123</v>
      </c>
      <c r="M18" s="180">
        <v>112</v>
      </c>
      <c r="N18" s="180">
        <v>77</v>
      </c>
      <c r="O18" s="180">
        <f t="shared" si="0"/>
        <v>35</v>
      </c>
      <c r="P18" s="181" t="s">
        <v>530</v>
      </c>
    </row>
    <row r="19" spans="1:16" s="182" customFormat="1" ht="12.75">
      <c r="A19" s="183"/>
      <c r="B19" s="183"/>
      <c r="C19" s="177" t="s">
        <v>532</v>
      </c>
      <c r="D19" s="178">
        <v>445905</v>
      </c>
      <c r="E19" s="179">
        <v>42345</v>
      </c>
      <c r="F19" s="180">
        <v>4</v>
      </c>
      <c r="G19" s="180" t="s">
        <v>524</v>
      </c>
      <c r="H19" s="180" t="s">
        <v>525</v>
      </c>
      <c r="I19" s="180">
        <v>67</v>
      </c>
      <c r="J19" s="180">
        <v>31</v>
      </c>
      <c r="K19" s="180">
        <v>0.5</v>
      </c>
      <c r="L19" s="180">
        <v>184</v>
      </c>
      <c r="M19" s="180">
        <v>166</v>
      </c>
      <c r="N19" s="180">
        <v>132</v>
      </c>
      <c r="O19" s="180">
        <f t="shared" si="0"/>
        <v>34</v>
      </c>
      <c r="P19" s="181" t="s">
        <v>533</v>
      </c>
    </row>
    <row r="20" spans="1:16" s="182" customFormat="1" ht="12.75">
      <c r="A20" s="183"/>
      <c r="B20" s="183"/>
      <c r="C20" s="177" t="s">
        <v>532</v>
      </c>
      <c r="D20" s="178">
        <v>445905</v>
      </c>
      <c r="E20" s="179">
        <v>42345</v>
      </c>
      <c r="F20" s="180">
        <v>4</v>
      </c>
      <c r="G20" s="180" t="s">
        <v>524</v>
      </c>
      <c r="H20" s="180" t="s">
        <v>525</v>
      </c>
      <c r="I20" s="180">
        <v>98</v>
      </c>
      <c r="J20" s="180">
        <v>17.2</v>
      </c>
      <c r="K20" s="180">
        <v>0.4</v>
      </c>
      <c r="L20" s="180">
        <v>89</v>
      </c>
      <c r="M20" s="180">
        <v>80</v>
      </c>
      <c r="N20" s="180">
        <v>47</v>
      </c>
      <c r="O20" s="180">
        <f t="shared" si="0"/>
        <v>33</v>
      </c>
      <c r="P20" s="181" t="s">
        <v>526</v>
      </c>
    </row>
    <row r="21" spans="1:16" ht="12.75">
      <c r="A21" s="175"/>
      <c r="B21" s="176"/>
      <c r="C21" s="184" t="s">
        <v>185</v>
      </c>
      <c r="D21" s="185"/>
      <c r="E21" s="186"/>
      <c r="F21" s="186">
        <v>4</v>
      </c>
      <c r="G21" s="175" t="s">
        <v>188</v>
      </c>
      <c r="H21" s="175" t="s">
        <v>534</v>
      </c>
      <c r="I21" s="175">
        <v>8</v>
      </c>
      <c r="J21" s="187">
        <v>5.1</v>
      </c>
      <c r="K21" s="175">
        <v>1.3</v>
      </c>
      <c r="L21" s="175">
        <v>579</v>
      </c>
      <c r="M21" s="175">
        <v>525</v>
      </c>
      <c r="N21" s="188">
        <v>400</v>
      </c>
      <c r="O21" s="188">
        <f>M21-N21</f>
        <v>125</v>
      </c>
      <c r="P21" s="189" t="s">
        <v>530</v>
      </c>
    </row>
    <row r="22" spans="1:16" ht="12.75">
      <c r="A22" s="176"/>
      <c r="B22" s="176"/>
      <c r="C22" s="184" t="s">
        <v>185</v>
      </c>
      <c r="D22" s="185"/>
      <c r="E22" s="186"/>
      <c r="F22" s="186">
        <v>4</v>
      </c>
      <c r="G22" s="175" t="s">
        <v>188</v>
      </c>
      <c r="H22" s="175" t="s">
        <v>534</v>
      </c>
      <c r="I22" s="175">
        <v>8</v>
      </c>
      <c r="J22" s="175">
        <v>5.2</v>
      </c>
      <c r="K22" s="175">
        <v>1.4</v>
      </c>
      <c r="L22" s="175">
        <v>397</v>
      </c>
      <c r="M22" s="175">
        <v>359</v>
      </c>
      <c r="N22" s="190">
        <v>258</v>
      </c>
      <c r="O22" s="188">
        <f aca="true" t="shared" si="1" ref="O22:O85">M22-N22</f>
        <v>101</v>
      </c>
      <c r="P22" s="189" t="s">
        <v>530</v>
      </c>
    </row>
    <row r="23" spans="1:16" ht="12.75">
      <c r="A23" s="191"/>
      <c r="B23" s="191"/>
      <c r="C23" s="184" t="s">
        <v>185</v>
      </c>
      <c r="D23" s="185"/>
      <c r="E23" s="185"/>
      <c r="F23" s="185">
        <v>4</v>
      </c>
      <c r="G23" s="175" t="s">
        <v>188</v>
      </c>
      <c r="H23" s="175" t="s">
        <v>534</v>
      </c>
      <c r="I23" s="175">
        <v>8</v>
      </c>
      <c r="J23" s="175">
        <v>5.3</v>
      </c>
      <c r="K23" s="175">
        <v>1</v>
      </c>
      <c r="L23" s="175">
        <v>398</v>
      </c>
      <c r="M23" s="175">
        <v>363</v>
      </c>
      <c r="N23" s="175">
        <v>266</v>
      </c>
      <c r="O23" s="188">
        <f t="shared" si="1"/>
        <v>97</v>
      </c>
      <c r="P23" s="189" t="s">
        <v>530</v>
      </c>
    </row>
    <row r="24" spans="1:16" ht="12.75">
      <c r="A24" s="191"/>
      <c r="B24" s="191"/>
      <c r="C24" s="184" t="s">
        <v>185</v>
      </c>
      <c r="D24" s="185"/>
      <c r="E24" s="185"/>
      <c r="F24" s="185">
        <v>4</v>
      </c>
      <c r="G24" s="175" t="s">
        <v>188</v>
      </c>
      <c r="H24" s="175" t="s">
        <v>534</v>
      </c>
      <c r="I24" s="175">
        <v>11</v>
      </c>
      <c r="J24" s="175">
        <v>9.1</v>
      </c>
      <c r="K24" s="175">
        <v>1.7</v>
      </c>
      <c r="L24" s="175">
        <v>675</v>
      </c>
      <c r="M24" s="175">
        <v>611</v>
      </c>
      <c r="N24" s="175">
        <v>484</v>
      </c>
      <c r="O24" s="188">
        <f t="shared" si="1"/>
        <v>127</v>
      </c>
      <c r="P24" s="189" t="s">
        <v>529</v>
      </c>
    </row>
    <row r="25" spans="1:16" ht="12.75">
      <c r="A25" s="191"/>
      <c r="B25" s="191"/>
      <c r="C25" s="184" t="s">
        <v>185</v>
      </c>
      <c r="D25" s="185"/>
      <c r="E25" s="185"/>
      <c r="F25" s="185">
        <v>4</v>
      </c>
      <c r="G25" s="175" t="s">
        <v>188</v>
      </c>
      <c r="H25" s="175" t="s">
        <v>534</v>
      </c>
      <c r="I25" s="175">
        <v>11</v>
      </c>
      <c r="J25" s="175">
        <v>9.2</v>
      </c>
      <c r="K25" s="175">
        <v>1.7</v>
      </c>
      <c r="L25" s="175">
        <v>613</v>
      </c>
      <c r="M25" s="175">
        <v>552</v>
      </c>
      <c r="N25" s="175">
        <v>468</v>
      </c>
      <c r="O25" s="188">
        <f t="shared" si="1"/>
        <v>84</v>
      </c>
      <c r="P25" s="189" t="s">
        <v>529</v>
      </c>
    </row>
    <row r="26" spans="1:16" ht="12.75">
      <c r="A26" s="191"/>
      <c r="B26" s="191"/>
      <c r="C26" s="184" t="s">
        <v>185</v>
      </c>
      <c r="D26" s="185"/>
      <c r="E26" s="185"/>
      <c r="F26" s="185">
        <v>4</v>
      </c>
      <c r="G26" s="175" t="s">
        <v>188</v>
      </c>
      <c r="H26" s="175" t="s">
        <v>534</v>
      </c>
      <c r="I26" s="175">
        <v>11</v>
      </c>
      <c r="J26" s="175">
        <v>9.3</v>
      </c>
      <c r="K26" s="175">
        <v>1.9</v>
      </c>
      <c r="L26" s="175">
        <v>679</v>
      </c>
      <c r="M26" s="175">
        <v>626</v>
      </c>
      <c r="N26" s="175">
        <v>477</v>
      </c>
      <c r="O26" s="188">
        <f t="shared" si="1"/>
        <v>149</v>
      </c>
      <c r="P26" s="189" t="s">
        <v>529</v>
      </c>
    </row>
    <row r="27" spans="1:16" ht="12.75">
      <c r="A27" s="191"/>
      <c r="B27" s="191"/>
      <c r="C27" s="184" t="s">
        <v>185</v>
      </c>
      <c r="D27" s="185">
        <v>445920</v>
      </c>
      <c r="E27" s="192">
        <v>42373</v>
      </c>
      <c r="F27" s="185">
        <v>4</v>
      </c>
      <c r="G27" s="175" t="s">
        <v>188</v>
      </c>
      <c r="H27" s="175" t="s">
        <v>534</v>
      </c>
      <c r="I27" s="175">
        <v>14</v>
      </c>
      <c r="J27" s="175">
        <v>11</v>
      </c>
      <c r="K27" s="175">
        <v>0.8</v>
      </c>
      <c r="L27" s="175">
        <v>219</v>
      </c>
      <c r="M27" s="175">
        <v>201</v>
      </c>
      <c r="N27" s="175">
        <v>122</v>
      </c>
      <c r="O27" s="188">
        <f t="shared" si="1"/>
        <v>79</v>
      </c>
      <c r="P27" s="189" t="s">
        <v>530</v>
      </c>
    </row>
    <row r="28" spans="1:16" ht="12.75">
      <c r="A28" s="191"/>
      <c r="B28" s="191"/>
      <c r="C28" s="184" t="s">
        <v>185</v>
      </c>
      <c r="D28" s="185"/>
      <c r="E28" s="185"/>
      <c r="F28" s="185">
        <v>4</v>
      </c>
      <c r="G28" s="175" t="s">
        <v>188</v>
      </c>
      <c r="H28" s="175" t="s">
        <v>534</v>
      </c>
      <c r="I28" s="175">
        <v>14</v>
      </c>
      <c r="J28" s="175">
        <v>4.1</v>
      </c>
      <c r="K28" s="175">
        <v>1</v>
      </c>
      <c r="L28" s="175">
        <v>270</v>
      </c>
      <c r="M28" s="175">
        <v>249</v>
      </c>
      <c r="N28" s="175">
        <v>152</v>
      </c>
      <c r="O28" s="188">
        <f t="shared" si="1"/>
        <v>97</v>
      </c>
      <c r="P28" s="189" t="s">
        <v>530</v>
      </c>
    </row>
    <row r="29" spans="1:16" ht="12.75">
      <c r="A29" s="191"/>
      <c r="B29" s="191"/>
      <c r="C29" s="184" t="s">
        <v>185</v>
      </c>
      <c r="D29" s="185"/>
      <c r="E29" s="185"/>
      <c r="F29" s="185">
        <v>4</v>
      </c>
      <c r="G29" s="175" t="s">
        <v>188</v>
      </c>
      <c r="H29" s="175" t="s">
        <v>534</v>
      </c>
      <c r="I29" s="175">
        <v>30</v>
      </c>
      <c r="J29" s="175">
        <v>8</v>
      </c>
      <c r="K29" s="175">
        <v>2.5</v>
      </c>
      <c r="L29" s="175">
        <v>773</v>
      </c>
      <c r="M29" s="175">
        <v>697</v>
      </c>
      <c r="N29" s="175">
        <v>532</v>
      </c>
      <c r="O29" s="188">
        <f t="shared" si="1"/>
        <v>165</v>
      </c>
      <c r="P29" s="189" t="s">
        <v>530</v>
      </c>
    </row>
    <row r="30" spans="1:16" ht="12.75">
      <c r="A30" s="191"/>
      <c r="B30" s="191"/>
      <c r="C30" s="184" t="s">
        <v>185</v>
      </c>
      <c r="D30" s="185"/>
      <c r="E30" s="185"/>
      <c r="F30" s="185">
        <v>4</v>
      </c>
      <c r="G30" s="175" t="s">
        <v>188</v>
      </c>
      <c r="H30" s="175" t="s">
        <v>534</v>
      </c>
      <c r="I30" s="175">
        <v>52</v>
      </c>
      <c r="J30" s="175">
        <v>4</v>
      </c>
      <c r="K30" s="175">
        <v>1</v>
      </c>
      <c r="L30" s="175">
        <v>341</v>
      </c>
      <c r="M30" s="175">
        <v>309</v>
      </c>
      <c r="N30" s="175">
        <v>223</v>
      </c>
      <c r="O30" s="188">
        <f t="shared" si="1"/>
        <v>86</v>
      </c>
      <c r="P30" s="189" t="s">
        <v>530</v>
      </c>
    </row>
    <row r="31" spans="1:16" ht="12.75">
      <c r="A31" s="191"/>
      <c r="B31" s="191"/>
      <c r="C31" s="184" t="s">
        <v>185</v>
      </c>
      <c r="D31" s="185"/>
      <c r="E31" s="185"/>
      <c r="F31" s="185">
        <v>4</v>
      </c>
      <c r="G31" s="175" t="s">
        <v>188</v>
      </c>
      <c r="H31" s="175" t="s">
        <v>534</v>
      </c>
      <c r="I31" s="175">
        <v>53</v>
      </c>
      <c r="J31" s="175">
        <v>25.1</v>
      </c>
      <c r="K31" s="175">
        <v>2</v>
      </c>
      <c r="L31" s="175">
        <v>801</v>
      </c>
      <c r="M31" s="175">
        <v>724</v>
      </c>
      <c r="N31" s="175">
        <v>535</v>
      </c>
      <c r="O31" s="188">
        <f t="shared" si="1"/>
        <v>189</v>
      </c>
      <c r="P31" s="189" t="s">
        <v>530</v>
      </c>
    </row>
    <row r="32" spans="1:16" ht="12.75">
      <c r="A32" s="191"/>
      <c r="B32" s="191"/>
      <c r="C32" s="184" t="s">
        <v>185</v>
      </c>
      <c r="D32" s="185"/>
      <c r="E32" s="185"/>
      <c r="F32" s="185">
        <v>4</v>
      </c>
      <c r="G32" s="175" t="s">
        <v>188</v>
      </c>
      <c r="H32" s="175" t="s">
        <v>534</v>
      </c>
      <c r="I32" s="175">
        <v>83</v>
      </c>
      <c r="J32" s="175">
        <v>12</v>
      </c>
      <c r="K32" s="175">
        <v>2.8</v>
      </c>
      <c r="L32" s="175">
        <v>1085</v>
      </c>
      <c r="M32" s="175">
        <v>988</v>
      </c>
      <c r="N32" s="175">
        <v>575</v>
      </c>
      <c r="O32" s="188">
        <f t="shared" si="1"/>
        <v>413</v>
      </c>
      <c r="P32" s="189" t="s">
        <v>530</v>
      </c>
    </row>
    <row r="33" spans="1:16" ht="12.75">
      <c r="A33" s="191"/>
      <c r="B33" s="191"/>
      <c r="C33" s="184" t="s">
        <v>185</v>
      </c>
      <c r="D33" s="185">
        <v>445920</v>
      </c>
      <c r="E33" s="192">
        <v>42373</v>
      </c>
      <c r="F33" s="185">
        <v>4</v>
      </c>
      <c r="G33" s="175" t="s">
        <v>188</v>
      </c>
      <c r="H33" s="175" t="s">
        <v>534</v>
      </c>
      <c r="I33" s="175">
        <v>85</v>
      </c>
      <c r="J33" s="175">
        <v>2.1</v>
      </c>
      <c r="K33" s="175">
        <v>1.1</v>
      </c>
      <c r="L33" s="175">
        <v>510</v>
      </c>
      <c r="M33" s="175">
        <v>450</v>
      </c>
      <c r="N33" s="175">
        <v>346</v>
      </c>
      <c r="O33" s="188">
        <f t="shared" si="1"/>
        <v>104</v>
      </c>
      <c r="P33" s="189" t="s">
        <v>530</v>
      </c>
    </row>
    <row r="34" spans="1:16" ht="12.75">
      <c r="A34" s="191"/>
      <c r="B34" s="191"/>
      <c r="C34" s="184" t="s">
        <v>185</v>
      </c>
      <c r="D34" s="185"/>
      <c r="E34" s="185"/>
      <c r="F34" s="185">
        <v>4</v>
      </c>
      <c r="G34" s="175" t="s">
        <v>188</v>
      </c>
      <c r="H34" s="175" t="s">
        <v>534</v>
      </c>
      <c r="I34" s="175">
        <v>85</v>
      </c>
      <c r="J34" s="175">
        <v>4.1</v>
      </c>
      <c r="K34" s="175">
        <v>2.6</v>
      </c>
      <c r="L34" s="175">
        <v>973</v>
      </c>
      <c r="M34" s="175">
        <v>874</v>
      </c>
      <c r="N34" s="175">
        <v>730</v>
      </c>
      <c r="O34" s="188">
        <f t="shared" si="1"/>
        <v>144</v>
      </c>
      <c r="P34" s="189" t="s">
        <v>530</v>
      </c>
    </row>
    <row r="35" spans="1:16" ht="12.75">
      <c r="A35" s="191"/>
      <c r="B35" s="191"/>
      <c r="C35" s="184" t="s">
        <v>185</v>
      </c>
      <c r="D35" s="185"/>
      <c r="E35" s="185"/>
      <c r="F35" s="185">
        <v>4</v>
      </c>
      <c r="G35" s="175" t="s">
        <v>188</v>
      </c>
      <c r="H35" s="175" t="s">
        <v>534</v>
      </c>
      <c r="I35" s="175">
        <v>88</v>
      </c>
      <c r="J35" s="175">
        <v>17</v>
      </c>
      <c r="K35" s="175">
        <v>2.3</v>
      </c>
      <c r="L35" s="175">
        <v>925</v>
      </c>
      <c r="M35" s="175">
        <v>835</v>
      </c>
      <c r="N35" s="175">
        <v>678</v>
      </c>
      <c r="O35" s="188">
        <f t="shared" si="1"/>
        <v>157</v>
      </c>
      <c r="P35" s="189" t="s">
        <v>531</v>
      </c>
    </row>
    <row r="36" spans="1:16" ht="12.75">
      <c r="A36" s="191"/>
      <c r="B36" s="191"/>
      <c r="C36" s="184" t="s">
        <v>185</v>
      </c>
      <c r="D36" s="185"/>
      <c r="E36" s="185"/>
      <c r="F36" s="185">
        <v>4</v>
      </c>
      <c r="G36" s="175" t="s">
        <v>188</v>
      </c>
      <c r="H36" s="175" t="s">
        <v>534</v>
      </c>
      <c r="I36" s="175">
        <v>88</v>
      </c>
      <c r="J36" s="175">
        <v>3</v>
      </c>
      <c r="K36" s="175">
        <v>2.5</v>
      </c>
      <c r="L36" s="175">
        <v>858</v>
      </c>
      <c r="M36" s="175">
        <v>777</v>
      </c>
      <c r="N36" s="175">
        <v>592</v>
      </c>
      <c r="O36" s="188">
        <f t="shared" si="1"/>
        <v>185</v>
      </c>
      <c r="P36" s="189" t="s">
        <v>531</v>
      </c>
    </row>
    <row r="37" spans="1:16" ht="12.75">
      <c r="A37" s="191"/>
      <c r="B37" s="191"/>
      <c r="C37" s="184" t="s">
        <v>185</v>
      </c>
      <c r="D37" s="185">
        <v>445919</v>
      </c>
      <c r="E37" s="192">
        <v>42373</v>
      </c>
      <c r="F37" s="185">
        <v>4</v>
      </c>
      <c r="G37" s="175" t="s">
        <v>188</v>
      </c>
      <c r="H37" s="175" t="s">
        <v>534</v>
      </c>
      <c r="I37" s="175">
        <v>88</v>
      </c>
      <c r="J37" s="175">
        <v>7</v>
      </c>
      <c r="K37" s="175">
        <v>3</v>
      </c>
      <c r="L37" s="175">
        <v>1210</v>
      </c>
      <c r="M37" s="175">
        <v>1095</v>
      </c>
      <c r="N37" s="175">
        <v>891</v>
      </c>
      <c r="O37" s="188">
        <f t="shared" si="1"/>
        <v>204</v>
      </c>
      <c r="P37" s="189" t="s">
        <v>531</v>
      </c>
    </row>
    <row r="38" spans="1:16" ht="12.75">
      <c r="A38" s="191"/>
      <c r="B38" s="191"/>
      <c r="C38" s="184" t="s">
        <v>185</v>
      </c>
      <c r="D38" s="185"/>
      <c r="E38" s="185"/>
      <c r="F38" s="185">
        <v>4</v>
      </c>
      <c r="G38" s="175" t="s">
        <v>188</v>
      </c>
      <c r="H38" s="175" t="s">
        <v>534</v>
      </c>
      <c r="I38" s="175">
        <v>95</v>
      </c>
      <c r="J38" s="175">
        <v>17</v>
      </c>
      <c r="K38" s="175">
        <v>1.9</v>
      </c>
      <c r="L38" s="175">
        <v>610</v>
      </c>
      <c r="M38" s="175">
        <v>552</v>
      </c>
      <c r="N38" s="175">
        <v>332</v>
      </c>
      <c r="O38" s="188">
        <f t="shared" si="1"/>
        <v>220</v>
      </c>
      <c r="P38" s="189" t="s">
        <v>530</v>
      </c>
    </row>
    <row r="39" spans="1:16" ht="12.75">
      <c r="A39" s="191"/>
      <c r="B39" s="191"/>
      <c r="C39" s="184" t="s">
        <v>185</v>
      </c>
      <c r="D39" s="185"/>
      <c r="E39" s="185"/>
      <c r="F39" s="185">
        <v>4</v>
      </c>
      <c r="G39" s="175" t="s">
        <v>188</v>
      </c>
      <c r="H39" s="175" t="s">
        <v>534</v>
      </c>
      <c r="I39" s="175">
        <v>96</v>
      </c>
      <c r="J39" s="175">
        <v>12</v>
      </c>
      <c r="K39" s="175">
        <v>2.6</v>
      </c>
      <c r="L39" s="175">
        <v>967</v>
      </c>
      <c r="M39" s="175">
        <v>867</v>
      </c>
      <c r="N39" s="175">
        <v>702</v>
      </c>
      <c r="O39" s="188">
        <f t="shared" si="1"/>
        <v>165</v>
      </c>
      <c r="P39" s="189" t="s">
        <v>530</v>
      </c>
    </row>
    <row r="40" spans="1:16" ht="12.75">
      <c r="A40" s="191"/>
      <c r="B40" s="191"/>
      <c r="C40" s="184" t="s">
        <v>185</v>
      </c>
      <c r="D40" s="185">
        <v>445919</v>
      </c>
      <c r="E40" s="192">
        <v>42373</v>
      </c>
      <c r="F40" s="185">
        <v>4</v>
      </c>
      <c r="G40" s="175" t="s">
        <v>188</v>
      </c>
      <c r="H40" s="175" t="s">
        <v>534</v>
      </c>
      <c r="I40" s="175">
        <v>100</v>
      </c>
      <c r="J40" s="175">
        <v>12</v>
      </c>
      <c r="K40" s="175">
        <v>1.1</v>
      </c>
      <c r="L40" s="175">
        <v>481</v>
      </c>
      <c r="M40" s="175">
        <v>440</v>
      </c>
      <c r="N40" s="175">
        <v>282</v>
      </c>
      <c r="O40" s="188">
        <f t="shared" si="1"/>
        <v>158</v>
      </c>
      <c r="P40" s="189" t="s">
        <v>531</v>
      </c>
    </row>
    <row r="41" spans="1:16" ht="12.75">
      <c r="A41" s="191"/>
      <c r="B41" s="191"/>
      <c r="C41" s="184" t="s">
        <v>185</v>
      </c>
      <c r="D41" s="185">
        <v>445919</v>
      </c>
      <c r="E41" s="192">
        <v>42373</v>
      </c>
      <c r="F41" s="185">
        <v>4</v>
      </c>
      <c r="G41" s="175" t="s">
        <v>188</v>
      </c>
      <c r="H41" s="175" t="s">
        <v>534</v>
      </c>
      <c r="I41" s="175">
        <v>100</v>
      </c>
      <c r="J41" s="175">
        <v>14</v>
      </c>
      <c r="K41" s="175">
        <v>1</v>
      </c>
      <c r="L41" s="175">
        <v>340</v>
      </c>
      <c r="M41" s="175">
        <v>312</v>
      </c>
      <c r="N41" s="175">
        <v>199</v>
      </c>
      <c r="O41" s="188">
        <f t="shared" si="1"/>
        <v>113</v>
      </c>
      <c r="P41" s="189" t="s">
        <v>531</v>
      </c>
    </row>
    <row r="42" spans="1:16" ht="12.75">
      <c r="A42" s="191"/>
      <c r="B42" s="191"/>
      <c r="C42" s="184" t="s">
        <v>185</v>
      </c>
      <c r="D42" s="185"/>
      <c r="E42" s="185"/>
      <c r="F42" s="185">
        <v>4</v>
      </c>
      <c r="G42" s="175" t="s">
        <v>188</v>
      </c>
      <c r="H42" s="175" t="s">
        <v>535</v>
      </c>
      <c r="I42" s="175">
        <v>83</v>
      </c>
      <c r="J42" s="175">
        <v>15</v>
      </c>
      <c r="K42" s="175">
        <v>1.8</v>
      </c>
      <c r="L42" s="175">
        <v>634</v>
      </c>
      <c r="M42" s="175">
        <v>599</v>
      </c>
      <c r="N42" s="175">
        <v>325</v>
      </c>
      <c r="O42" s="188">
        <f t="shared" si="1"/>
        <v>274</v>
      </c>
      <c r="P42" s="189" t="s">
        <v>530</v>
      </c>
    </row>
    <row r="43" spans="1:16" ht="12.75">
      <c r="A43" s="191"/>
      <c r="B43" s="191"/>
      <c r="C43" s="184" t="s">
        <v>185</v>
      </c>
      <c r="D43" s="185">
        <v>445919</v>
      </c>
      <c r="E43" s="192">
        <v>42373</v>
      </c>
      <c r="F43" s="185">
        <v>4</v>
      </c>
      <c r="G43" s="175" t="s">
        <v>188</v>
      </c>
      <c r="H43" s="175" t="s">
        <v>535</v>
      </c>
      <c r="I43" s="175">
        <v>89</v>
      </c>
      <c r="J43" s="175">
        <v>19</v>
      </c>
      <c r="K43" s="175">
        <v>4.7</v>
      </c>
      <c r="L43" s="175">
        <v>1378</v>
      </c>
      <c r="M43" s="175">
        <v>1290</v>
      </c>
      <c r="N43" s="175">
        <v>306</v>
      </c>
      <c r="O43" s="188">
        <f t="shared" si="1"/>
        <v>984</v>
      </c>
      <c r="P43" s="189" t="s">
        <v>531</v>
      </c>
    </row>
    <row r="44" spans="1:16" ht="12.75">
      <c r="A44" s="191"/>
      <c r="B44" s="191"/>
      <c r="C44" s="184" t="s">
        <v>189</v>
      </c>
      <c r="D44" s="185">
        <v>445916</v>
      </c>
      <c r="E44" s="192">
        <v>42373</v>
      </c>
      <c r="F44" s="175">
        <v>2</v>
      </c>
      <c r="G44" s="175" t="s">
        <v>188</v>
      </c>
      <c r="H44" s="175" t="s">
        <v>534</v>
      </c>
      <c r="I44" s="175">
        <v>14</v>
      </c>
      <c r="J44" s="175">
        <v>1.1</v>
      </c>
      <c r="K44" s="175">
        <v>2.6</v>
      </c>
      <c r="L44" s="175">
        <v>1099</v>
      </c>
      <c r="M44" s="175">
        <v>984</v>
      </c>
      <c r="N44" s="175">
        <v>723</v>
      </c>
      <c r="O44" s="188">
        <f t="shared" si="1"/>
        <v>261</v>
      </c>
      <c r="P44" s="189" t="s">
        <v>536</v>
      </c>
    </row>
    <row r="45" spans="1:16" ht="12.75">
      <c r="A45" s="191"/>
      <c r="B45" s="191"/>
      <c r="C45" s="184" t="s">
        <v>189</v>
      </c>
      <c r="D45" s="185">
        <v>445916</v>
      </c>
      <c r="E45" s="192">
        <v>42373</v>
      </c>
      <c r="F45" s="175">
        <v>2</v>
      </c>
      <c r="G45" s="175" t="s">
        <v>188</v>
      </c>
      <c r="H45" s="175" t="s">
        <v>534</v>
      </c>
      <c r="I45" s="175">
        <v>26</v>
      </c>
      <c r="J45" s="175">
        <v>10</v>
      </c>
      <c r="K45" s="175">
        <v>2.2</v>
      </c>
      <c r="L45" s="175">
        <v>668</v>
      </c>
      <c r="M45" s="175">
        <v>615</v>
      </c>
      <c r="N45" s="175">
        <v>384</v>
      </c>
      <c r="O45" s="188">
        <f t="shared" si="1"/>
        <v>231</v>
      </c>
      <c r="P45" s="189" t="s">
        <v>536</v>
      </c>
    </row>
    <row r="46" spans="1:16" ht="12.75">
      <c r="A46" s="191"/>
      <c r="B46" s="191"/>
      <c r="C46" s="184" t="s">
        <v>532</v>
      </c>
      <c r="D46" s="185">
        <v>445918</v>
      </c>
      <c r="E46" s="192">
        <v>42373</v>
      </c>
      <c r="F46" s="186">
        <v>4</v>
      </c>
      <c r="G46" s="175" t="s">
        <v>188</v>
      </c>
      <c r="H46" s="175" t="s">
        <v>534</v>
      </c>
      <c r="I46" s="175">
        <v>18</v>
      </c>
      <c r="J46" s="193">
        <v>10</v>
      </c>
      <c r="K46" s="175">
        <v>2</v>
      </c>
      <c r="L46" s="175">
        <v>580</v>
      </c>
      <c r="M46" s="175">
        <v>524</v>
      </c>
      <c r="N46" s="175">
        <v>373</v>
      </c>
      <c r="O46" s="188">
        <f t="shared" si="1"/>
        <v>151</v>
      </c>
      <c r="P46" s="189" t="s">
        <v>530</v>
      </c>
    </row>
    <row r="47" spans="1:16" ht="12.75">
      <c r="A47" s="191"/>
      <c r="B47" s="191"/>
      <c r="C47" s="184" t="s">
        <v>532</v>
      </c>
      <c r="D47" s="185">
        <v>445918</v>
      </c>
      <c r="E47" s="192">
        <v>42373</v>
      </c>
      <c r="F47" s="186">
        <v>4</v>
      </c>
      <c r="G47" s="175" t="s">
        <v>188</v>
      </c>
      <c r="H47" s="175" t="s">
        <v>534</v>
      </c>
      <c r="I47" s="175">
        <v>18</v>
      </c>
      <c r="J47" s="193">
        <v>5</v>
      </c>
      <c r="K47" s="175">
        <v>1.6</v>
      </c>
      <c r="L47" s="175">
        <v>368</v>
      </c>
      <c r="M47" s="175">
        <v>329</v>
      </c>
      <c r="N47" s="175">
        <v>269</v>
      </c>
      <c r="O47" s="188">
        <f t="shared" si="1"/>
        <v>60</v>
      </c>
      <c r="P47" s="189" t="s">
        <v>530</v>
      </c>
    </row>
    <row r="48" spans="1:16" ht="12.75">
      <c r="A48" s="191"/>
      <c r="B48" s="191"/>
      <c r="C48" s="184" t="s">
        <v>532</v>
      </c>
      <c r="D48" s="185"/>
      <c r="E48" s="185"/>
      <c r="F48" s="186">
        <v>4</v>
      </c>
      <c r="G48" s="175" t="s">
        <v>188</v>
      </c>
      <c r="H48" s="175" t="s">
        <v>534</v>
      </c>
      <c r="I48" s="175">
        <v>19</v>
      </c>
      <c r="J48" s="193">
        <v>15.1</v>
      </c>
      <c r="K48" s="175">
        <v>1.5</v>
      </c>
      <c r="L48" s="175">
        <v>526</v>
      </c>
      <c r="M48" s="175">
        <v>472</v>
      </c>
      <c r="N48" s="175">
        <v>359</v>
      </c>
      <c r="O48" s="188">
        <f t="shared" si="1"/>
        <v>113</v>
      </c>
      <c r="P48" s="189" t="s">
        <v>530</v>
      </c>
    </row>
    <row r="49" spans="1:16" ht="12.75">
      <c r="A49" s="191"/>
      <c r="B49" s="191"/>
      <c r="C49" s="184" t="s">
        <v>532</v>
      </c>
      <c r="D49" s="185"/>
      <c r="E49" s="185"/>
      <c r="F49" s="186">
        <v>4</v>
      </c>
      <c r="G49" s="175" t="s">
        <v>188</v>
      </c>
      <c r="H49" s="175" t="s">
        <v>534</v>
      </c>
      <c r="I49" s="175">
        <v>19</v>
      </c>
      <c r="J49" s="193">
        <v>15.2</v>
      </c>
      <c r="K49" s="175">
        <v>2.3</v>
      </c>
      <c r="L49" s="175">
        <v>597</v>
      </c>
      <c r="M49" s="175">
        <v>534</v>
      </c>
      <c r="N49" s="175">
        <v>392</v>
      </c>
      <c r="O49" s="188">
        <f t="shared" si="1"/>
        <v>142</v>
      </c>
      <c r="P49" s="189" t="s">
        <v>530</v>
      </c>
    </row>
    <row r="50" spans="1:16" ht="12.75">
      <c r="A50" s="191"/>
      <c r="B50" s="191"/>
      <c r="C50" s="184" t="s">
        <v>532</v>
      </c>
      <c r="D50" s="185"/>
      <c r="E50" s="185"/>
      <c r="F50" s="186">
        <v>4</v>
      </c>
      <c r="G50" s="175" t="s">
        <v>188</v>
      </c>
      <c r="H50" s="175" t="s">
        <v>534</v>
      </c>
      <c r="I50" s="175">
        <v>19</v>
      </c>
      <c r="J50" s="193">
        <v>4</v>
      </c>
      <c r="K50" s="175">
        <v>0.5</v>
      </c>
      <c r="L50" s="175">
        <v>132</v>
      </c>
      <c r="M50" s="175">
        <v>118</v>
      </c>
      <c r="N50" s="175">
        <v>99</v>
      </c>
      <c r="O50" s="188">
        <f t="shared" si="1"/>
        <v>19</v>
      </c>
      <c r="P50" s="189" t="s">
        <v>530</v>
      </c>
    </row>
    <row r="51" spans="1:16" ht="12.75">
      <c r="A51" s="191"/>
      <c r="B51" s="191"/>
      <c r="C51" s="184" t="s">
        <v>532</v>
      </c>
      <c r="D51" s="185"/>
      <c r="E51" s="185"/>
      <c r="F51" s="186">
        <v>4</v>
      </c>
      <c r="G51" s="175" t="s">
        <v>188</v>
      </c>
      <c r="H51" s="175" t="s">
        <v>534</v>
      </c>
      <c r="I51" s="175">
        <v>21</v>
      </c>
      <c r="J51" s="193">
        <v>2.2</v>
      </c>
      <c r="K51" s="175">
        <v>1.5</v>
      </c>
      <c r="L51" s="175">
        <v>427</v>
      </c>
      <c r="M51" s="175">
        <v>383</v>
      </c>
      <c r="N51" s="175">
        <v>303</v>
      </c>
      <c r="O51" s="188">
        <f t="shared" si="1"/>
        <v>80</v>
      </c>
      <c r="P51" s="189" t="s">
        <v>530</v>
      </c>
    </row>
    <row r="52" spans="1:16" ht="12.75">
      <c r="A52" s="191"/>
      <c r="B52" s="191"/>
      <c r="C52" s="184" t="s">
        <v>532</v>
      </c>
      <c r="D52" s="185"/>
      <c r="E52" s="185"/>
      <c r="F52" s="186">
        <v>4</v>
      </c>
      <c r="G52" s="175" t="s">
        <v>188</v>
      </c>
      <c r="H52" s="175" t="s">
        <v>534</v>
      </c>
      <c r="I52" s="175">
        <v>44</v>
      </c>
      <c r="J52" s="193">
        <v>4</v>
      </c>
      <c r="K52" s="175">
        <v>0.6</v>
      </c>
      <c r="L52" s="175">
        <v>245</v>
      </c>
      <c r="M52" s="175">
        <v>218</v>
      </c>
      <c r="N52" s="175">
        <v>172</v>
      </c>
      <c r="O52" s="188">
        <f t="shared" si="1"/>
        <v>46</v>
      </c>
      <c r="P52" s="189" t="s">
        <v>533</v>
      </c>
    </row>
    <row r="53" spans="1:16" ht="12.75">
      <c r="A53" s="191"/>
      <c r="B53" s="191"/>
      <c r="C53" s="184" t="s">
        <v>532</v>
      </c>
      <c r="D53" s="185"/>
      <c r="E53" s="185"/>
      <c r="F53" s="186">
        <v>4</v>
      </c>
      <c r="G53" s="175" t="s">
        <v>188</v>
      </c>
      <c r="H53" s="175" t="s">
        <v>534</v>
      </c>
      <c r="I53" s="175">
        <v>50</v>
      </c>
      <c r="J53" s="193">
        <v>1.1</v>
      </c>
      <c r="K53" s="175">
        <v>2.2</v>
      </c>
      <c r="L53" s="175">
        <v>960</v>
      </c>
      <c r="M53" s="175">
        <v>854</v>
      </c>
      <c r="N53" s="175">
        <v>584</v>
      </c>
      <c r="O53" s="188">
        <f t="shared" si="1"/>
        <v>270</v>
      </c>
      <c r="P53" s="189" t="s">
        <v>533</v>
      </c>
    </row>
    <row r="54" spans="1:16" ht="12.75">
      <c r="A54" s="191"/>
      <c r="B54" s="191"/>
      <c r="C54" s="184" t="s">
        <v>532</v>
      </c>
      <c r="D54" s="185"/>
      <c r="E54" s="185"/>
      <c r="F54" s="186">
        <v>4</v>
      </c>
      <c r="G54" s="175" t="s">
        <v>188</v>
      </c>
      <c r="H54" s="175" t="s">
        <v>534</v>
      </c>
      <c r="I54" s="175">
        <v>58</v>
      </c>
      <c r="J54" s="193">
        <v>21</v>
      </c>
      <c r="K54" s="175">
        <v>1.7</v>
      </c>
      <c r="L54" s="175">
        <v>593</v>
      </c>
      <c r="M54" s="175">
        <v>538</v>
      </c>
      <c r="N54" s="175">
        <v>285</v>
      </c>
      <c r="O54" s="188">
        <f t="shared" si="1"/>
        <v>253</v>
      </c>
      <c r="P54" s="189" t="s">
        <v>533</v>
      </c>
    </row>
    <row r="55" spans="1:16" ht="12.75">
      <c r="A55" s="191"/>
      <c r="B55" s="191"/>
      <c r="C55" s="184" t="s">
        <v>532</v>
      </c>
      <c r="D55" s="185"/>
      <c r="E55" s="185"/>
      <c r="F55" s="186">
        <v>4</v>
      </c>
      <c r="G55" s="175" t="s">
        <v>188</v>
      </c>
      <c r="H55" s="175" t="s">
        <v>534</v>
      </c>
      <c r="I55" s="175">
        <v>66</v>
      </c>
      <c r="J55" s="193">
        <v>21</v>
      </c>
      <c r="K55" s="175">
        <v>1.9</v>
      </c>
      <c r="L55" s="175">
        <v>971</v>
      </c>
      <c r="M55" s="175">
        <v>877</v>
      </c>
      <c r="N55" s="175">
        <v>752</v>
      </c>
      <c r="O55" s="188">
        <f t="shared" si="1"/>
        <v>125</v>
      </c>
      <c r="P55" s="189" t="s">
        <v>533</v>
      </c>
    </row>
    <row r="56" spans="1:16" ht="12.75">
      <c r="A56" s="191"/>
      <c r="B56" s="191"/>
      <c r="C56" s="184" t="s">
        <v>532</v>
      </c>
      <c r="D56" s="185">
        <v>445918</v>
      </c>
      <c r="E56" s="192">
        <v>42373</v>
      </c>
      <c r="F56" s="186">
        <v>4</v>
      </c>
      <c r="G56" s="175" t="s">
        <v>188</v>
      </c>
      <c r="H56" s="175" t="s">
        <v>534</v>
      </c>
      <c r="I56" s="175">
        <v>67</v>
      </c>
      <c r="J56" s="193">
        <v>17</v>
      </c>
      <c r="K56" s="175">
        <v>2.3</v>
      </c>
      <c r="L56" s="175">
        <v>804</v>
      </c>
      <c r="M56" s="175">
        <v>730</v>
      </c>
      <c r="N56" s="175">
        <v>568</v>
      </c>
      <c r="O56" s="188">
        <f t="shared" si="1"/>
        <v>162</v>
      </c>
      <c r="P56" s="189" t="s">
        <v>533</v>
      </c>
    </row>
    <row r="57" spans="1:16" ht="12.75">
      <c r="A57" s="191"/>
      <c r="B57" s="191"/>
      <c r="C57" s="184" t="s">
        <v>532</v>
      </c>
      <c r="D57" s="185"/>
      <c r="E57" s="185"/>
      <c r="F57" s="186">
        <v>4</v>
      </c>
      <c r="G57" s="175" t="s">
        <v>188</v>
      </c>
      <c r="H57" s="175" t="s">
        <v>534</v>
      </c>
      <c r="I57" s="175">
        <v>67</v>
      </c>
      <c r="J57" s="193">
        <v>28</v>
      </c>
      <c r="K57" s="175">
        <v>3</v>
      </c>
      <c r="L57" s="175">
        <v>1095</v>
      </c>
      <c r="M57" s="175">
        <v>986</v>
      </c>
      <c r="N57" s="175">
        <v>809</v>
      </c>
      <c r="O57" s="188">
        <f t="shared" si="1"/>
        <v>177</v>
      </c>
      <c r="P57" s="189" t="s">
        <v>533</v>
      </c>
    </row>
    <row r="58" spans="1:16" ht="12.75">
      <c r="A58" s="191"/>
      <c r="B58" s="191"/>
      <c r="C58" s="184" t="s">
        <v>532</v>
      </c>
      <c r="D58" s="185">
        <v>445918</v>
      </c>
      <c r="E58" s="192">
        <v>42373</v>
      </c>
      <c r="F58" s="186">
        <v>4</v>
      </c>
      <c r="G58" s="175" t="s">
        <v>188</v>
      </c>
      <c r="H58" s="175" t="s">
        <v>534</v>
      </c>
      <c r="I58" s="175">
        <v>67</v>
      </c>
      <c r="J58" s="193">
        <v>31</v>
      </c>
      <c r="K58" s="175">
        <v>2.7</v>
      </c>
      <c r="L58" s="175">
        <v>839</v>
      </c>
      <c r="M58" s="175">
        <v>757</v>
      </c>
      <c r="N58" s="175">
        <v>608</v>
      </c>
      <c r="O58" s="188">
        <f t="shared" si="1"/>
        <v>149</v>
      </c>
      <c r="P58" s="189" t="s">
        <v>533</v>
      </c>
    </row>
    <row r="59" spans="1:16" ht="12.75">
      <c r="A59" s="191"/>
      <c r="B59" s="191"/>
      <c r="C59" s="184" t="s">
        <v>532</v>
      </c>
      <c r="D59" s="185"/>
      <c r="E59" s="185"/>
      <c r="F59" s="186">
        <v>4</v>
      </c>
      <c r="G59" s="175" t="s">
        <v>188</v>
      </c>
      <c r="H59" s="175" t="s">
        <v>534</v>
      </c>
      <c r="I59" s="175">
        <v>72</v>
      </c>
      <c r="J59" s="193">
        <v>28</v>
      </c>
      <c r="K59" s="175">
        <v>1.6</v>
      </c>
      <c r="L59" s="175">
        <v>588</v>
      </c>
      <c r="M59" s="175">
        <v>528</v>
      </c>
      <c r="N59" s="175">
        <v>438</v>
      </c>
      <c r="O59" s="188">
        <f t="shared" si="1"/>
        <v>90</v>
      </c>
      <c r="P59" s="189" t="s">
        <v>533</v>
      </c>
    </row>
    <row r="60" spans="1:16" ht="12.75">
      <c r="A60" s="191"/>
      <c r="B60" s="191"/>
      <c r="C60" s="184" t="s">
        <v>532</v>
      </c>
      <c r="D60" s="185"/>
      <c r="E60" s="185"/>
      <c r="F60" s="186">
        <v>4</v>
      </c>
      <c r="G60" s="175" t="s">
        <v>188</v>
      </c>
      <c r="H60" s="175" t="s">
        <v>534</v>
      </c>
      <c r="I60" s="175">
        <v>85</v>
      </c>
      <c r="J60" s="193">
        <v>21</v>
      </c>
      <c r="K60" s="175">
        <v>0.6</v>
      </c>
      <c r="L60" s="175">
        <v>241</v>
      </c>
      <c r="M60" s="175">
        <v>218</v>
      </c>
      <c r="N60" s="175">
        <v>160</v>
      </c>
      <c r="O60" s="188">
        <f t="shared" si="1"/>
        <v>58</v>
      </c>
      <c r="P60" s="189" t="s">
        <v>533</v>
      </c>
    </row>
    <row r="61" spans="1:16" ht="12.75">
      <c r="A61" s="191"/>
      <c r="B61" s="191"/>
      <c r="C61" s="184" t="s">
        <v>532</v>
      </c>
      <c r="D61" s="185"/>
      <c r="E61" s="185"/>
      <c r="F61" s="186">
        <v>4</v>
      </c>
      <c r="G61" s="175" t="s">
        <v>188</v>
      </c>
      <c r="H61" s="175" t="s">
        <v>534</v>
      </c>
      <c r="I61" s="175">
        <v>94</v>
      </c>
      <c r="J61" s="193">
        <v>5.1</v>
      </c>
      <c r="K61" s="175">
        <v>2.3</v>
      </c>
      <c r="L61" s="175">
        <v>995</v>
      </c>
      <c r="M61" s="175">
        <v>902</v>
      </c>
      <c r="N61" s="175">
        <v>640</v>
      </c>
      <c r="O61" s="188">
        <f t="shared" si="1"/>
        <v>262</v>
      </c>
      <c r="P61" s="189" t="s">
        <v>533</v>
      </c>
    </row>
    <row r="62" spans="1:16" ht="12.75">
      <c r="A62" s="191"/>
      <c r="B62" s="191"/>
      <c r="C62" s="184" t="s">
        <v>532</v>
      </c>
      <c r="D62" s="185"/>
      <c r="E62" s="185"/>
      <c r="F62" s="186">
        <v>4</v>
      </c>
      <c r="G62" s="175" t="s">
        <v>188</v>
      </c>
      <c r="H62" s="175" t="s">
        <v>534</v>
      </c>
      <c r="I62" s="175">
        <v>94</v>
      </c>
      <c r="J62" s="193">
        <v>7.1</v>
      </c>
      <c r="K62" s="175">
        <v>1.9</v>
      </c>
      <c r="L62" s="175">
        <v>812</v>
      </c>
      <c r="M62" s="175">
        <v>739</v>
      </c>
      <c r="N62" s="175">
        <v>507</v>
      </c>
      <c r="O62" s="188">
        <f t="shared" si="1"/>
        <v>232</v>
      </c>
      <c r="P62" s="189" t="s">
        <v>533</v>
      </c>
    </row>
    <row r="63" spans="1:16" ht="12.75">
      <c r="A63" s="191"/>
      <c r="B63" s="191"/>
      <c r="C63" s="184" t="s">
        <v>532</v>
      </c>
      <c r="D63" s="185">
        <v>445917</v>
      </c>
      <c r="E63" s="192">
        <v>42373</v>
      </c>
      <c r="F63" s="186">
        <v>4</v>
      </c>
      <c r="G63" s="175" t="s">
        <v>188</v>
      </c>
      <c r="H63" s="175" t="s">
        <v>534</v>
      </c>
      <c r="I63" s="175">
        <v>94</v>
      </c>
      <c r="J63" s="193">
        <v>7.2</v>
      </c>
      <c r="K63" s="175">
        <v>1.4</v>
      </c>
      <c r="L63" s="175">
        <v>626</v>
      </c>
      <c r="M63" s="175">
        <v>566</v>
      </c>
      <c r="N63" s="175">
        <v>395</v>
      </c>
      <c r="O63" s="188">
        <f t="shared" si="1"/>
        <v>171</v>
      </c>
      <c r="P63" s="189" t="s">
        <v>533</v>
      </c>
    </row>
    <row r="64" spans="1:16" ht="12.75">
      <c r="A64" s="191"/>
      <c r="B64" s="191"/>
      <c r="C64" s="184" t="s">
        <v>532</v>
      </c>
      <c r="D64" s="185"/>
      <c r="E64" s="185"/>
      <c r="F64" s="186">
        <v>4</v>
      </c>
      <c r="G64" s="175" t="s">
        <v>188</v>
      </c>
      <c r="H64" s="175" t="s">
        <v>534</v>
      </c>
      <c r="I64" s="175">
        <v>95</v>
      </c>
      <c r="J64" s="193">
        <v>1.1</v>
      </c>
      <c r="K64" s="175">
        <v>2</v>
      </c>
      <c r="L64" s="175">
        <v>927</v>
      </c>
      <c r="M64" s="175">
        <v>837</v>
      </c>
      <c r="N64" s="175">
        <v>573</v>
      </c>
      <c r="O64" s="188">
        <f t="shared" si="1"/>
        <v>264</v>
      </c>
      <c r="P64" s="189" t="s">
        <v>533</v>
      </c>
    </row>
    <row r="65" spans="1:16" ht="12.75">
      <c r="A65" s="191"/>
      <c r="B65" s="191"/>
      <c r="C65" s="184" t="s">
        <v>532</v>
      </c>
      <c r="D65" s="185">
        <v>445917</v>
      </c>
      <c r="E65" s="192">
        <v>42373</v>
      </c>
      <c r="F65" s="186">
        <v>4</v>
      </c>
      <c r="G65" s="175" t="s">
        <v>188</v>
      </c>
      <c r="H65" s="175" t="s">
        <v>534</v>
      </c>
      <c r="I65" s="175">
        <v>98</v>
      </c>
      <c r="J65" s="193">
        <v>17.2</v>
      </c>
      <c r="K65" s="175">
        <v>1.8</v>
      </c>
      <c r="L65" s="175">
        <v>493</v>
      </c>
      <c r="M65" s="175">
        <v>443</v>
      </c>
      <c r="N65" s="175">
        <v>261</v>
      </c>
      <c r="O65" s="188">
        <f t="shared" si="1"/>
        <v>182</v>
      </c>
      <c r="P65" s="189" t="s">
        <v>526</v>
      </c>
    </row>
    <row r="66" spans="1:16" ht="12.75">
      <c r="A66" s="191"/>
      <c r="B66" s="191"/>
      <c r="C66" s="184" t="s">
        <v>532</v>
      </c>
      <c r="D66" s="185">
        <v>445917</v>
      </c>
      <c r="E66" s="192">
        <v>42373</v>
      </c>
      <c r="F66" s="186">
        <v>4</v>
      </c>
      <c r="G66" s="175" t="s">
        <v>188</v>
      </c>
      <c r="H66" s="175" t="s">
        <v>537</v>
      </c>
      <c r="I66" s="175">
        <v>91</v>
      </c>
      <c r="J66" s="193">
        <v>10.1</v>
      </c>
      <c r="K66" s="175">
        <v>5</v>
      </c>
      <c r="L66" s="175">
        <v>1640</v>
      </c>
      <c r="M66" s="175">
        <v>1549</v>
      </c>
      <c r="N66" s="175">
        <v>495</v>
      </c>
      <c r="O66" s="188">
        <f t="shared" si="1"/>
        <v>1054</v>
      </c>
      <c r="P66" s="189" t="s">
        <v>533</v>
      </c>
    </row>
    <row r="67" spans="1:16" ht="12.75">
      <c r="A67" s="191"/>
      <c r="B67" s="191"/>
      <c r="C67" s="184" t="s">
        <v>532</v>
      </c>
      <c r="D67" s="185"/>
      <c r="E67" s="185"/>
      <c r="F67" s="186">
        <v>4</v>
      </c>
      <c r="G67" s="175" t="s">
        <v>188</v>
      </c>
      <c r="H67" s="175" t="s">
        <v>535</v>
      </c>
      <c r="I67" s="175">
        <v>67</v>
      </c>
      <c r="J67" s="193">
        <v>15</v>
      </c>
      <c r="K67" s="175">
        <v>0.5</v>
      </c>
      <c r="L67" s="175">
        <v>148</v>
      </c>
      <c r="M67" s="175">
        <v>142</v>
      </c>
      <c r="N67" s="175">
        <v>75</v>
      </c>
      <c r="O67" s="188">
        <f t="shared" si="1"/>
        <v>67</v>
      </c>
      <c r="P67" s="189" t="s">
        <v>533</v>
      </c>
    </row>
    <row r="68" spans="1:16" ht="12.75">
      <c r="A68" s="191"/>
      <c r="B68" s="191"/>
      <c r="C68" s="184" t="s">
        <v>532</v>
      </c>
      <c r="D68" s="185"/>
      <c r="E68" s="185"/>
      <c r="F68" s="186">
        <v>4</v>
      </c>
      <c r="G68" s="175" t="s">
        <v>188</v>
      </c>
      <c r="H68" s="175" t="s">
        <v>535</v>
      </c>
      <c r="I68" s="175">
        <v>72</v>
      </c>
      <c r="J68" s="193">
        <v>2</v>
      </c>
      <c r="K68" s="175">
        <v>3.3</v>
      </c>
      <c r="L68" s="175">
        <v>1086</v>
      </c>
      <c r="M68" s="175">
        <v>1016</v>
      </c>
      <c r="N68" s="175">
        <v>478</v>
      </c>
      <c r="O68" s="188">
        <f t="shared" si="1"/>
        <v>538</v>
      </c>
      <c r="P68" s="189" t="s">
        <v>533</v>
      </c>
    </row>
    <row r="69" spans="1:16" ht="12.75">
      <c r="A69" s="191"/>
      <c r="B69" s="191"/>
      <c r="C69" s="184" t="s">
        <v>532</v>
      </c>
      <c r="D69" s="185"/>
      <c r="E69" s="185"/>
      <c r="F69" s="186">
        <v>4</v>
      </c>
      <c r="G69" s="175" t="s">
        <v>188</v>
      </c>
      <c r="H69" s="175" t="s">
        <v>535</v>
      </c>
      <c r="I69" s="175">
        <v>72</v>
      </c>
      <c r="J69" s="193">
        <v>4</v>
      </c>
      <c r="K69" s="175">
        <v>0.2</v>
      </c>
      <c r="L69" s="175">
        <v>97</v>
      </c>
      <c r="M69" s="175">
        <v>90</v>
      </c>
      <c r="N69" s="175">
        <v>58</v>
      </c>
      <c r="O69" s="188">
        <f t="shared" si="1"/>
        <v>32</v>
      </c>
      <c r="P69" s="189" t="s">
        <v>533</v>
      </c>
    </row>
    <row r="70" spans="1:16" ht="12.75">
      <c r="A70" s="191"/>
      <c r="B70" s="191"/>
      <c r="C70" s="184" t="s">
        <v>186</v>
      </c>
      <c r="D70" s="185"/>
      <c r="E70" s="185"/>
      <c r="F70" s="186">
        <v>4</v>
      </c>
      <c r="G70" s="175" t="s">
        <v>188</v>
      </c>
      <c r="H70" s="175" t="s">
        <v>534</v>
      </c>
      <c r="I70" s="175">
        <v>43</v>
      </c>
      <c r="J70" s="193">
        <v>10.1</v>
      </c>
      <c r="K70" s="193">
        <v>2.2</v>
      </c>
      <c r="L70" s="175">
        <v>912</v>
      </c>
      <c r="M70" s="190">
        <v>825</v>
      </c>
      <c r="N70" s="175">
        <v>621</v>
      </c>
      <c r="O70" s="188">
        <f t="shared" si="1"/>
        <v>204</v>
      </c>
      <c r="P70" s="184" t="s">
        <v>531</v>
      </c>
    </row>
    <row r="71" spans="1:16" ht="12.75">
      <c r="A71" s="191"/>
      <c r="B71" s="191"/>
      <c r="C71" s="184" t="s">
        <v>186</v>
      </c>
      <c r="D71" s="185"/>
      <c r="E71" s="185"/>
      <c r="F71" s="186">
        <v>4</v>
      </c>
      <c r="G71" s="175" t="s">
        <v>188</v>
      </c>
      <c r="H71" s="175" t="s">
        <v>534</v>
      </c>
      <c r="I71" s="175">
        <v>50</v>
      </c>
      <c r="J71" s="175">
        <v>19.1</v>
      </c>
      <c r="K71" s="175">
        <v>2.7</v>
      </c>
      <c r="L71" s="175">
        <v>1246</v>
      </c>
      <c r="M71" s="190">
        <v>1137</v>
      </c>
      <c r="N71" s="175">
        <v>792</v>
      </c>
      <c r="O71" s="188">
        <f t="shared" si="1"/>
        <v>345</v>
      </c>
      <c r="P71" s="184" t="s">
        <v>531</v>
      </c>
    </row>
    <row r="72" spans="1:16" ht="12.75">
      <c r="A72" s="191"/>
      <c r="B72" s="191"/>
      <c r="C72" s="184" t="s">
        <v>186</v>
      </c>
      <c r="D72" s="185"/>
      <c r="E72" s="185"/>
      <c r="F72" s="186">
        <v>4</v>
      </c>
      <c r="G72" s="175" t="s">
        <v>188</v>
      </c>
      <c r="H72" s="175" t="s">
        <v>534</v>
      </c>
      <c r="I72" s="175">
        <v>60</v>
      </c>
      <c r="J72" s="175">
        <v>3.1</v>
      </c>
      <c r="K72" s="175">
        <v>2.7</v>
      </c>
      <c r="L72" s="175">
        <v>1117</v>
      </c>
      <c r="M72" s="190">
        <v>1021</v>
      </c>
      <c r="N72" s="175">
        <v>746</v>
      </c>
      <c r="O72" s="188">
        <f t="shared" si="1"/>
        <v>275</v>
      </c>
      <c r="P72" s="184" t="s">
        <v>526</v>
      </c>
    </row>
    <row r="73" spans="1:16" ht="12.75">
      <c r="A73" s="191"/>
      <c r="B73" s="191"/>
      <c r="C73" s="184" t="s">
        <v>186</v>
      </c>
      <c r="D73" s="185"/>
      <c r="E73" s="185"/>
      <c r="F73" s="186">
        <v>4</v>
      </c>
      <c r="G73" s="175" t="s">
        <v>188</v>
      </c>
      <c r="H73" s="175" t="s">
        <v>534</v>
      </c>
      <c r="I73" s="175">
        <v>63</v>
      </c>
      <c r="J73" s="175">
        <v>6.4</v>
      </c>
      <c r="K73" s="190">
        <v>2.3</v>
      </c>
      <c r="L73" s="175">
        <v>829</v>
      </c>
      <c r="M73" s="190">
        <v>752</v>
      </c>
      <c r="N73" s="175">
        <v>497</v>
      </c>
      <c r="O73" s="188">
        <f t="shared" si="1"/>
        <v>255</v>
      </c>
      <c r="P73" s="184" t="s">
        <v>526</v>
      </c>
    </row>
    <row r="74" spans="1:16" ht="12.75">
      <c r="A74" s="191"/>
      <c r="B74" s="191"/>
      <c r="C74" s="184" t="s">
        <v>186</v>
      </c>
      <c r="D74" s="185">
        <v>445923</v>
      </c>
      <c r="E74" s="192">
        <v>42373</v>
      </c>
      <c r="F74" s="186">
        <v>4</v>
      </c>
      <c r="G74" s="175" t="s">
        <v>188</v>
      </c>
      <c r="H74" s="175" t="s">
        <v>534</v>
      </c>
      <c r="I74" s="175">
        <v>59</v>
      </c>
      <c r="J74" s="175">
        <v>5.1</v>
      </c>
      <c r="K74" s="175">
        <v>1.9</v>
      </c>
      <c r="L74" s="175">
        <v>676</v>
      </c>
      <c r="M74" s="190">
        <v>608</v>
      </c>
      <c r="N74" s="175">
        <v>495</v>
      </c>
      <c r="O74" s="188">
        <f t="shared" si="1"/>
        <v>113</v>
      </c>
      <c r="P74" s="184" t="s">
        <v>526</v>
      </c>
    </row>
    <row r="75" spans="1:16" ht="12.75">
      <c r="A75" s="191"/>
      <c r="B75" s="191"/>
      <c r="C75" s="184" t="s">
        <v>186</v>
      </c>
      <c r="D75" s="185">
        <v>445923</v>
      </c>
      <c r="E75" s="192">
        <v>42373</v>
      </c>
      <c r="F75" s="186">
        <v>4</v>
      </c>
      <c r="G75" s="175" t="s">
        <v>188</v>
      </c>
      <c r="H75" s="175" t="s">
        <v>534</v>
      </c>
      <c r="I75" s="190">
        <v>59</v>
      </c>
      <c r="J75" s="175">
        <v>7.1</v>
      </c>
      <c r="K75" s="175">
        <v>2.5</v>
      </c>
      <c r="L75" s="175">
        <v>1102</v>
      </c>
      <c r="M75" s="190">
        <v>992</v>
      </c>
      <c r="N75" s="175">
        <v>788</v>
      </c>
      <c r="O75" s="188">
        <f t="shared" si="1"/>
        <v>204</v>
      </c>
      <c r="P75" s="184" t="s">
        <v>526</v>
      </c>
    </row>
    <row r="76" spans="1:16" ht="12.75">
      <c r="A76" s="191"/>
      <c r="B76" s="191"/>
      <c r="C76" s="184" t="s">
        <v>186</v>
      </c>
      <c r="D76" s="185">
        <v>445924</v>
      </c>
      <c r="E76" s="192">
        <v>42373</v>
      </c>
      <c r="F76" s="186">
        <v>4</v>
      </c>
      <c r="G76" s="175" t="s">
        <v>188</v>
      </c>
      <c r="H76" s="175" t="s">
        <v>534</v>
      </c>
      <c r="I76" s="175">
        <v>60</v>
      </c>
      <c r="J76" s="175">
        <v>1</v>
      </c>
      <c r="K76" s="175">
        <v>2.4</v>
      </c>
      <c r="L76" s="175">
        <v>964</v>
      </c>
      <c r="M76" s="190">
        <v>874</v>
      </c>
      <c r="N76" s="175">
        <v>526</v>
      </c>
      <c r="O76" s="188">
        <f t="shared" si="1"/>
        <v>348</v>
      </c>
      <c r="P76" s="184" t="s">
        <v>526</v>
      </c>
    </row>
    <row r="77" spans="1:16" ht="12.75">
      <c r="A77" s="191"/>
      <c r="B77" s="191"/>
      <c r="C77" s="184" t="s">
        <v>186</v>
      </c>
      <c r="D77" s="185"/>
      <c r="E77" s="185"/>
      <c r="F77" s="186">
        <v>4</v>
      </c>
      <c r="G77" s="175" t="s">
        <v>188</v>
      </c>
      <c r="H77" s="175" t="s">
        <v>534</v>
      </c>
      <c r="I77" s="175">
        <v>70</v>
      </c>
      <c r="J77" s="175">
        <v>5.1</v>
      </c>
      <c r="K77" s="175">
        <v>1.8</v>
      </c>
      <c r="L77" s="175">
        <v>623</v>
      </c>
      <c r="M77" s="190">
        <v>574</v>
      </c>
      <c r="N77" s="175">
        <v>344</v>
      </c>
      <c r="O77" s="188">
        <f t="shared" si="1"/>
        <v>230</v>
      </c>
      <c r="P77" s="184" t="s">
        <v>526</v>
      </c>
    </row>
    <row r="78" spans="1:16" ht="12.75">
      <c r="A78" s="191"/>
      <c r="B78" s="191"/>
      <c r="C78" s="184" t="s">
        <v>186</v>
      </c>
      <c r="D78" s="185"/>
      <c r="E78" s="185"/>
      <c r="F78" s="186">
        <v>4</v>
      </c>
      <c r="G78" s="175" t="s">
        <v>188</v>
      </c>
      <c r="H78" s="175" t="s">
        <v>534</v>
      </c>
      <c r="I78" s="175">
        <v>70</v>
      </c>
      <c r="J78" s="175">
        <v>7</v>
      </c>
      <c r="K78" s="175">
        <v>1.1</v>
      </c>
      <c r="L78" s="175">
        <v>419</v>
      </c>
      <c r="M78" s="190">
        <v>377</v>
      </c>
      <c r="N78" s="175">
        <v>247</v>
      </c>
      <c r="O78" s="188">
        <f t="shared" si="1"/>
        <v>130</v>
      </c>
      <c r="P78" s="184" t="s">
        <v>526</v>
      </c>
    </row>
    <row r="79" spans="1:16" ht="12.75">
      <c r="A79" s="191"/>
      <c r="B79" s="191"/>
      <c r="C79" s="184" t="s">
        <v>186</v>
      </c>
      <c r="D79" s="185"/>
      <c r="E79" s="185"/>
      <c r="F79" s="186">
        <v>4</v>
      </c>
      <c r="G79" s="175" t="s">
        <v>188</v>
      </c>
      <c r="H79" s="175" t="s">
        <v>534</v>
      </c>
      <c r="I79" s="175">
        <v>74</v>
      </c>
      <c r="J79" s="175">
        <v>15</v>
      </c>
      <c r="K79" s="175">
        <v>0.5</v>
      </c>
      <c r="L79" s="175">
        <v>313</v>
      </c>
      <c r="M79" s="190">
        <v>287</v>
      </c>
      <c r="N79" s="175">
        <v>160</v>
      </c>
      <c r="O79" s="188">
        <f t="shared" si="1"/>
        <v>127</v>
      </c>
      <c r="P79" s="184" t="s">
        <v>526</v>
      </c>
    </row>
    <row r="80" spans="1:16" ht="12.75">
      <c r="A80" s="191"/>
      <c r="B80" s="191"/>
      <c r="C80" s="184" t="s">
        <v>186</v>
      </c>
      <c r="D80" s="185"/>
      <c r="E80" s="185"/>
      <c r="F80" s="186">
        <v>4</v>
      </c>
      <c r="G80" s="175" t="s">
        <v>188</v>
      </c>
      <c r="H80" s="175" t="s">
        <v>538</v>
      </c>
      <c r="I80" s="175">
        <v>64</v>
      </c>
      <c r="J80" s="175">
        <v>18.1</v>
      </c>
      <c r="K80" s="175">
        <v>1.4</v>
      </c>
      <c r="L80" s="175">
        <v>325</v>
      </c>
      <c r="M80" s="190">
        <v>300</v>
      </c>
      <c r="N80" s="175">
        <v>97</v>
      </c>
      <c r="O80" s="188">
        <f t="shared" si="1"/>
        <v>203</v>
      </c>
      <c r="P80" s="184" t="s">
        <v>526</v>
      </c>
    </row>
    <row r="81" spans="1:16" ht="12.75">
      <c r="A81" s="191"/>
      <c r="B81" s="191"/>
      <c r="C81" s="184" t="s">
        <v>186</v>
      </c>
      <c r="D81" s="185"/>
      <c r="E81" s="185"/>
      <c r="F81" s="186">
        <v>4</v>
      </c>
      <c r="G81" s="175" t="s">
        <v>188</v>
      </c>
      <c r="H81" s="175" t="s">
        <v>537</v>
      </c>
      <c r="I81" s="175">
        <v>43</v>
      </c>
      <c r="J81" s="175">
        <v>15</v>
      </c>
      <c r="K81" s="175">
        <v>1.5</v>
      </c>
      <c r="L81" s="175">
        <v>766</v>
      </c>
      <c r="M81" s="190">
        <v>719</v>
      </c>
      <c r="N81" s="175">
        <v>363</v>
      </c>
      <c r="O81" s="188">
        <f t="shared" si="1"/>
        <v>356</v>
      </c>
      <c r="P81" s="184" t="s">
        <v>531</v>
      </c>
    </row>
    <row r="82" spans="1:16" ht="12.75">
      <c r="A82" s="191"/>
      <c r="B82" s="191"/>
      <c r="C82" s="184" t="s">
        <v>186</v>
      </c>
      <c r="D82" s="185"/>
      <c r="E82" s="185"/>
      <c r="F82" s="186">
        <v>4</v>
      </c>
      <c r="G82" s="175" t="s">
        <v>188</v>
      </c>
      <c r="H82" s="175" t="s">
        <v>537</v>
      </c>
      <c r="I82" s="175">
        <v>64</v>
      </c>
      <c r="J82" s="175">
        <v>6</v>
      </c>
      <c r="K82" s="175">
        <v>1.1</v>
      </c>
      <c r="L82" s="175">
        <v>291</v>
      </c>
      <c r="M82" s="190">
        <v>272</v>
      </c>
      <c r="N82" s="175">
        <v>117</v>
      </c>
      <c r="O82" s="188">
        <f t="shared" si="1"/>
        <v>155</v>
      </c>
      <c r="P82" s="184" t="s">
        <v>526</v>
      </c>
    </row>
    <row r="83" spans="1:16" ht="12.75">
      <c r="A83" s="191"/>
      <c r="B83" s="191"/>
      <c r="C83" s="184" t="s">
        <v>186</v>
      </c>
      <c r="D83" s="185"/>
      <c r="E83" s="185"/>
      <c r="F83" s="186">
        <v>4</v>
      </c>
      <c r="G83" s="175" t="s">
        <v>188</v>
      </c>
      <c r="H83" s="175" t="s">
        <v>537</v>
      </c>
      <c r="I83" s="175">
        <v>66</v>
      </c>
      <c r="J83" s="175">
        <v>15.2</v>
      </c>
      <c r="K83" s="175">
        <v>2.3</v>
      </c>
      <c r="L83" s="175">
        <v>961</v>
      </c>
      <c r="M83" s="190">
        <v>892</v>
      </c>
      <c r="N83" s="175">
        <v>437</v>
      </c>
      <c r="O83" s="188">
        <f t="shared" si="1"/>
        <v>455</v>
      </c>
      <c r="P83" s="184" t="s">
        <v>526</v>
      </c>
    </row>
    <row r="84" spans="1:16" ht="12.75">
      <c r="A84" s="191"/>
      <c r="B84" s="191"/>
      <c r="C84" s="184" t="s">
        <v>186</v>
      </c>
      <c r="D84" s="185"/>
      <c r="E84" s="185"/>
      <c r="F84" s="186">
        <v>4</v>
      </c>
      <c r="G84" s="175" t="s">
        <v>188</v>
      </c>
      <c r="H84" s="175" t="s">
        <v>537</v>
      </c>
      <c r="I84" s="175">
        <v>69</v>
      </c>
      <c r="J84" s="175">
        <v>6.2</v>
      </c>
      <c r="K84" s="175">
        <v>2.1</v>
      </c>
      <c r="L84" s="175">
        <v>666</v>
      </c>
      <c r="M84" s="190">
        <v>624</v>
      </c>
      <c r="N84" s="175">
        <v>194</v>
      </c>
      <c r="O84" s="188">
        <f t="shared" si="1"/>
        <v>430</v>
      </c>
      <c r="P84" s="184" t="s">
        <v>526</v>
      </c>
    </row>
    <row r="85" spans="1:16" ht="12.75">
      <c r="A85" s="191"/>
      <c r="B85" s="191"/>
      <c r="C85" s="184" t="s">
        <v>186</v>
      </c>
      <c r="D85" s="185"/>
      <c r="E85" s="185"/>
      <c r="F85" s="186">
        <v>4</v>
      </c>
      <c r="G85" s="175" t="s">
        <v>188</v>
      </c>
      <c r="H85" s="175" t="s">
        <v>537</v>
      </c>
      <c r="I85" s="175">
        <v>79</v>
      </c>
      <c r="J85" s="175">
        <v>3</v>
      </c>
      <c r="K85" s="175">
        <v>2.1</v>
      </c>
      <c r="L85" s="175">
        <v>598</v>
      </c>
      <c r="M85" s="190">
        <v>562</v>
      </c>
      <c r="N85" s="175">
        <v>124</v>
      </c>
      <c r="O85" s="188">
        <f t="shared" si="1"/>
        <v>438</v>
      </c>
      <c r="P85" s="184" t="s">
        <v>526</v>
      </c>
    </row>
    <row r="86" spans="1:16" ht="12.75">
      <c r="A86" s="191"/>
      <c r="B86" s="191"/>
      <c r="C86" s="184" t="s">
        <v>186</v>
      </c>
      <c r="D86" s="185"/>
      <c r="E86" s="185"/>
      <c r="F86" s="186">
        <v>4</v>
      </c>
      <c r="G86" s="175" t="s">
        <v>188</v>
      </c>
      <c r="H86" s="175" t="s">
        <v>535</v>
      </c>
      <c r="I86" s="175">
        <v>59</v>
      </c>
      <c r="J86" s="175">
        <v>16</v>
      </c>
      <c r="K86" s="175">
        <v>1.1</v>
      </c>
      <c r="L86" s="175">
        <v>498</v>
      </c>
      <c r="M86" s="190">
        <v>465</v>
      </c>
      <c r="N86" s="175">
        <v>242</v>
      </c>
      <c r="O86" s="188">
        <f aca="true" t="shared" si="2" ref="O86:O137">M86-N86</f>
        <v>223</v>
      </c>
      <c r="P86" s="184" t="s">
        <v>526</v>
      </c>
    </row>
    <row r="87" spans="1:16" ht="12.75">
      <c r="A87" s="191"/>
      <c r="B87" s="191"/>
      <c r="C87" s="184" t="s">
        <v>186</v>
      </c>
      <c r="D87" s="185"/>
      <c r="E87" s="185"/>
      <c r="F87" s="186">
        <v>4</v>
      </c>
      <c r="G87" s="175" t="s">
        <v>188</v>
      </c>
      <c r="H87" s="175" t="s">
        <v>535</v>
      </c>
      <c r="I87" s="175">
        <v>69</v>
      </c>
      <c r="J87" s="175">
        <v>2</v>
      </c>
      <c r="K87" s="175">
        <v>3</v>
      </c>
      <c r="L87" s="175">
        <v>856</v>
      </c>
      <c r="M87" s="190">
        <v>808</v>
      </c>
      <c r="N87" s="175">
        <v>376</v>
      </c>
      <c r="O87" s="188">
        <f t="shared" si="2"/>
        <v>432</v>
      </c>
      <c r="P87" s="184" t="s">
        <v>526</v>
      </c>
    </row>
    <row r="88" spans="1:16" ht="12.75">
      <c r="A88" s="191"/>
      <c r="B88" s="191"/>
      <c r="C88" s="184" t="s">
        <v>186</v>
      </c>
      <c r="D88" s="185"/>
      <c r="E88" s="185"/>
      <c r="F88" s="186">
        <v>4</v>
      </c>
      <c r="G88" s="175" t="s">
        <v>188</v>
      </c>
      <c r="H88" s="175" t="s">
        <v>539</v>
      </c>
      <c r="I88" s="175">
        <v>25</v>
      </c>
      <c r="J88" s="175">
        <v>7.1</v>
      </c>
      <c r="K88" s="175">
        <v>0.4</v>
      </c>
      <c r="L88" s="175">
        <v>139</v>
      </c>
      <c r="M88" s="190">
        <v>132</v>
      </c>
      <c r="N88" s="175">
        <v>48</v>
      </c>
      <c r="O88" s="188">
        <f t="shared" si="2"/>
        <v>84</v>
      </c>
      <c r="P88" s="184" t="s">
        <v>531</v>
      </c>
    </row>
    <row r="89" spans="1:16" ht="12.75">
      <c r="A89" s="191"/>
      <c r="B89" s="191"/>
      <c r="C89" s="184" t="s">
        <v>186</v>
      </c>
      <c r="D89" s="185"/>
      <c r="E89" s="185"/>
      <c r="F89" s="186">
        <v>4</v>
      </c>
      <c r="G89" s="175" t="s">
        <v>188</v>
      </c>
      <c r="H89" s="175" t="s">
        <v>539</v>
      </c>
      <c r="I89" s="175">
        <v>29</v>
      </c>
      <c r="J89" s="175">
        <v>2</v>
      </c>
      <c r="K89" s="175">
        <v>0.6</v>
      </c>
      <c r="L89" s="175">
        <v>235</v>
      </c>
      <c r="M89" s="190">
        <v>222</v>
      </c>
      <c r="N89" s="175">
        <v>69</v>
      </c>
      <c r="O89" s="188">
        <f t="shared" si="2"/>
        <v>153</v>
      </c>
      <c r="P89" s="184" t="s">
        <v>531</v>
      </c>
    </row>
    <row r="90" spans="1:16" ht="12.75">
      <c r="A90" s="191"/>
      <c r="B90" s="191"/>
      <c r="C90" s="184" t="s">
        <v>186</v>
      </c>
      <c r="D90" s="185">
        <v>445923</v>
      </c>
      <c r="E90" s="192">
        <v>42373</v>
      </c>
      <c r="F90" s="186">
        <v>4</v>
      </c>
      <c r="G90" s="175" t="s">
        <v>188</v>
      </c>
      <c r="H90" s="175" t="s">
        <v>534</v>
      </c>
      <c r="I90" s="175">
        <v>49</v>
      </c>
      <c r="J90" s="175">
        <v>15.1</v>
      </c>
      <c r="K90" s="175">
        <v>1.2</v>
      </c>
      <c r="L90" s="175">
        <v>450</v>
      </c>
      <c r="M90" s="190">
        <v>411</v>
      </c>
      <c r="N90" s="175">
        <v>255</v>
      </c>
      <c r="O90" s="188">
        <f t="shared" si="2"/>
        <v>156</v>
      </c>
      <c r="P90" s="184" t="s">
        <v>531</v>
      </c>
    </row>
    <row r="91" spans="1:16" ht="12.75">
      <c r="A91" s="191"/>
      <c r="B91" s="191"/>
      <c r="C91" s="184" t="s">
        <v>186</v>
      </c>
      <c r="D91" s="185"/>
      <c r="E91" s="185"/>
      <c r="F91" s="186">
        <v>4</v>
      </c>
      <c r="G91" s="175" t="s">
        <v>188</v>
      </c>
      <c r="H91" s="175" t="s">
        <v>534</v>
      </c>
      <c r="I91" s="175">
        <v>83</v>
      </c>
      <c r="J91" s="175">
        <v>4.3</v>
      </c>
      <c r="K91" s="175">
        <v>0.3</v>
      </c>
      <c r="L91" s="175">
        <v>309</v>
      </c>
      <c r="M91" s="190">
        <v>276</v>
      </c>
      <c r="N91" s="175">
        <v>166</v>
      </c>
      <c r="O91" s="188">
        <f t="shared" si="2"/>
        <v>110</v>
      </c>
      <c r="P91" s="184" t="s">
        <v>526</v>
      </c>
    </row>
    <row r="92" spans="1:16" ht="12.75">
      <c r="A92" s="191"/>
      <c r="B92" s="191"/>
      <c r="C92" s="184" t="s">
        <v>186</v>
      </c>
      <c r="D92" s="185">
        <v>445923</v>
      </c>
      <c r="E92" s="192">
        <v>42373</v>
      </c>
      <c r="F92" s="186">
        <v>4</v>
      </c>
      <c r="G92" s="175" t="s">
        <v>188</v>
      </c>
      <c r="H92" s="175" t="s">
        <v>534</v>
      </c>
      <c r="I92" s="175">
        <v>84</v>
      </c>
      <c r="J92" s="175">
        <v>6.2</v>
      </c>
      <c r="K92" s="175">
        <v>1.8</v>
      </c>
      <c r="L92" s="175">
        <v>555</v>
      </c>
      <c r="M92" s="190">
        <v>490</v>
      </c>
      <c r="N92" s="175">
        <v>339</v>
      </c>
      <c r="O92" s="188">
        <f t="shared" si="2"/>
        <v>151</v>
      </c>
      <c r="P92" s="184" t="s">
        <v>526</v>
      </c>
    </row>
    <row r="93" spans="1:16" ht="12.75">
      <c r="A93" s="191"/>
      <c r="B93" s="191"/>
      <c r="C93" s="184" t="s">
        <v>186</v>
      </c>
      <c r="D93" s="185">
        <v>445924</v>
      </c>
      <c r="E93" s="192">
        <v>42373</v>
      </c>
      <c r="F93" s="186">
        <v>4</v>
      </c>
      <c r="G93" s="175" t="s">
        <v>188</v>
      </c>
      <c r="H93" s="175" t="s">
        <v>535</v>
      </c>
      <c r="I93" s="175">
        <v>53</v>
      </c>
      <c r="J93" s="175">
        <v>17</v>
      </c>
      <c r="K93" s="175">
        <v>0.5</v>
      </c>
      <c r="L93" s="175">
        <v>133</v>
      </c>
      <c r="M93" s="190">
        <v>125</v>
      </c>
      <c r="N93" s="175">
        <v>59</v>
      </c>
      <c r="O93" s="188">
        <f t="shared" si="2"/>
        <v>66</v>
      </c>
      <c r="P93" s="184" t="s">
        <v>531</v>
      </c>
    </row>
    <row r="94" spans="1:16" ht="12.75">
      <c r="A94" s="191"/>
      <c r="B94" s="191"/>
      <c r="C94" s="184" t="s">
        <v>186</v>
      </c>
      <c r="D94" s="185">
        <v>445923</v>
      </c>
      <c r="E94" s="192">
        <v>42373</v>
      </c>
      <c r="F94" s="186">
        <v>4</v>
      </c>
      <c r="G94" s="175" t="s">
        <v>188</v>
      </c>
      <c r="H94" s="175" t="s">
        <v>534</v>
      </c>
      <c r="I94" s="175">
        <v>85</v>
      </c>
      <c r="J94" s="175">
        <v>6.2</v>
      </c>
      <c r="K94" s="175">
        <v>1.5</v>
      </c>
      <c r="L94" s="175">
        <v>385</v>
      </c>
      <c r="M94" s="190">
        <v>345</v>
      </c>
      <c r="N94" s="175">
        <v>233</v>
      </c>
      <c r="O94" s="188">
        <f t="shared" si="2"/>
        <v>112</v>
      </c>
      <c r="P94" s="184" t="s">
        <v>526</v>
      </c>
    </row>
    <row r="95" spans="1:16" ht="12.75">
      <c r="A95" s="191"/>
      <c r="B95" s="191"/>
      <c r="C95" s="194" t="s">
        <v>184</v>
      </c>
      <c r="D95" s="185">
        <v>445915</v>
      </c>
      <c r="E95" s="192">
        <v>42373</v>
      </c>
      <c r="F95" s="186">
        <v>4</v>
      </c>
      <c r="G95" s="195" t="s">
        <v>188</v>
      </c>
      <c r="H95" s="195" t="s">
        <v>534</v>
      </c>
      <c r="I95" s="196">
        <v>1</v>
      </c>
      <c r="J95" s="196">
        <v>2.2</v>
      </c>
      <c r="K95" s="196">
        <v>1.1</v>
      </c>
      <c r="L95" s="196">
        <v>279</v>
      </c>
      <c r="M95" s="196">
        <v>252</v>
      </c>
      <c r="N95" s="175">
        <v>197</v>
      </c>
      <c r="O95" s="188">
        <f t="shared" si="2"/>
        <v>55</v>
      </c>
      <c r="P95" s="197" t="s">
        <v>528</v>
      </c>
    </row>
    <row r="96" spans="1:16" ht="12.75">
      <c r="A96" s="191"/>
      <c r="B96" s="191"/>
      <c r="C96" s="198" t="s">
        <v>184</v>
      </c>
      <c r="D96" s="185"/>
      <c r="E96" s="185"/>
      <c r="F96" s="186">
        <v>4</v>
      </c>
      <c r="G96" s="175" t="s">
        <v>188</v>
      </c>
      <c r="H96" s="175" t="s">
        <v>534</v>
      </c>
      <c r="I96" s="199">
        <v>1</v>
      </c>
      <c r="J96" s="199">
        <v>9.1</v>
      </c>
      <c r="K96" s="199">
        <v>1.6</v>
      </c>
      <c r="L96" s="199">
        <v>596</v>
      </c>
      <c r="M96" s="199">
        <v>543</v>
      </c>
      <c r="N96" s="175">
        <v>355</v>
      </c>
      <c r="O96" s="188">
        <f t="shared" si="2"/>
        <v>188</v>
      </c>
      <c r="P96" s="200" t="s">
        <v>528</v>
      </c>
    </row>
    <row r="97" spans="1:16" ht="12.75">
      <c r="A97" s="191"/>
      <c r="B97" s="191"/>
      <c r="C97" s="198" t="s">
        <v>184</v>
      </c>
      <c r="D97" s="185"/>
      <c r="E97" s="185"/>
      <c r="F97" s="186">
        <v>4</v>
      </c>
      <c r="G97" s="175" t="s">
        <v>188</v>
      </c>
      <c r="H97" s="175" t="s">
        <v>534</v>
      </c>
      <c r="I97" s="199">
        <v>7</v>
      </c>
      <c r="J97" s="199">
        <v>7.1</v>
      </c>
      <c r="K97" s="199">
        <v>2.3</v>
      </c>
      <c r="L97" s="199">
        <v>889</v>
      </c>
      <c r="M97" s="199">
        <v>790</v>
      </c>
      <c r="N97" s="175">
        <v>626</v>
      </c>
      <c r="O97" s="188">
        <f t="shared" si="2"/>
        <v>164</v>
      </c>
      <c r="P97" s="200" t="s">
        <v>540</v>
      </c>
    </row>
    <row r="98" spans="1:16" ht="12.75">
      <c r="A98" s="191"/>
      <c r="B98" s="191"/>
      <c r="C98" s="198" t="s">
        <v>184</v>
      </c>
      <c r="D98" s="185"/>
      <c r="E98" s="185"/>
      <c r="F98" s="186">
        <v>4</v>
      </c>
      <c r="G98" s="175" t="s">
        <v>188</v>
      </c>
      <c r="H98" s="175" t="s">
        <v>534</v>
      </c>
      <c r="I98" s="199">
        <v>16</v>
      </c>
      <c r="J98" s="199">
        <v>5.1</v>
      </c>
      <c r="K98" s="199">
        <v>2.7</v>
      </c>
      <c r="L98" s="199">
        <v>977</v>
      </c>
      <c r="M98" s="199">
        <v>866</v>
      </c>
      <c r="N98" s="175">
        <v>614</v>
      </c>
      <c r="O98" s="188">
        <f t="shared" si="2"/>
        <v>252</v>
      </c>
      <c r="P98" s="200" t="s">
        <v>540</v>
      </c>
    </row>
    <row r="99" spans="1:16" ht="12.75">
      <c r="A99" s="191"/>
      <c r="B99" s="191"/>
      <c r="C99" s="198" t="s">
        <v>184</v>
      </c>
      <c r="D99" s="185"/>
      <c r="E99" s="185"/>
      <c r="F99" s="186">
        <v>4</v>
      </c>
      <c r="G99" s="175" t="s">
        <v>188</v>
      </c>
      <c r="H99" s="175" t="s">
        <v>534</v>
      </c>
      <c r="I99" s="199">
        <v>33</v>
      </c>
      <c r="J99" s="199">
        <v>2.1</v>
      </c>
      <c r="K99" s="199">
        <v>2</v>
      </c>
      <c r="L99" s="199">
        <v>713</v>
      </c>
      <c r="M99" s="199">
        <v>651</v>
      </c>
      <c r="N99" s="175">
        <v>336</v>
      </c>
      <c r="O99" s="188">
        <f t="shared" si="2"/>
        <v>315</v>
      </c>
      <c r="P99" s="200" t="s">
        <v>541</v>
      </c>
    </row>
    <row r="100" spans="1:16" ht="12.75">
      <c r="A100" s="191"/>
      <c r="B100" s="191"/>
      <c r="C100" s="198" t="s">
        <v>184</v>
      </c>
      <c r="D100" s="185">
        <v>445915</v>
      </c>
      <c r="E100" s="192">
        <v>42373</v>
      </c>
      <c r="F100" s="186">
        <v>4</v>
      </c>
      <c r="G100" s="175" t="s">
        <v>188</v>
      </c>
      <c r="H100" s="175" t="s">
        <v>534</v>
      </c>
      <c r="I100" s="199">
        <v>34</v>
      </c>
      <c r="J100" s="199">
        <v>17</v>
      </c>
      <c r="K100" s="199">
        <v>1</v>
      </c>
      <c r="L100" s="199">
        <v>424</v>
      </c>
      <c r="M100" s="199">
        <v>380</v>
      </c>
      <c r="N100" s="175">
        <v>259</v>
      </c>
      <c r="O100" s="188">
        <f t="shared" si="2"/>
        <v>121</v>
      </c>
      <c r="P100" s="200" t="s">
        <v>541</v>
      </c>
    </row>
    <row r="101" spans="1:16" ht="12.75">
      <c r="A101" s="191"/>
      <c r="B101" s="191"/>
      <c r="C101" s="198" t="s">
        <v>184</v>
      </c>
      <c r="D101" s="185"/>
      <c r="E101" s="185"/>
      <c r="F101" s="186">
        <v>4</v>
      </c>
      <c r="G101" s="175" t="s">
        <v>188</v>
      </c>
      <c r="H101" s="175" t="s">
        <v>534</v>
      </c>
      <c r="I101" s="199">
        <v>43</v>
      </c>
      <c r="J101" s="199">
        <v>1</v>
      </c>
      <c r="K101" s="199">
        <v>2.4</v>
      </c>
      <c r="L101" s="199">
        <v>1098</v>
      </c>
      <c r="M101" s="199">
        <v>993</v>
      </c>
      <c r="N101" s="175">
        <v>788</v>
      </c>
      <c r="O101" s="188">
        <f t="shared" si="2"/>
        <v>205</v>
      </c>
      <c r="P101" s="200" t="s">
        <v>541</v>
      </c>
    </row>
    <row r="102" spans="1:16" ht="12.75">
      <c r="A102" s="191"/>
      <c r="B102" s="191"/>
      <c r="C102" s="198" t="s">
        <v>184</v>
      </c>
      <c r="D102" s="185"/>
      <c r="E102" s="185"/>
      <c r="F102" s="186">
        <v>4</v>
      </c>
      <c r="G102" s="175" t="s">
        <v>188</v>
      </c>
      <c r="H102" s="175" t="s">
        <v>534</v>
      </c>
      <c r="I102" s="199">
        <v>53</v>
      </c>
      <c r="J102" s="199">
        <v>5.1</v>
      </c>
      <c r="K102" s="199">
        <v>1.9</v>
      </c>
      <c r="L102" s="199">
        <v>670</v>
      </c>
      <c r="M102" s="199">
        <v>600</v>
      </c>
      <c r="N102" s="175">
        <v>503</v>
      </c>
      <c r="O102" s="188">
        <f t="shared" si="2"/>
        <v>97</v>
      </c>
      <c r="P102" s="200" t="s">
        <v>528</v>
      </c>
    </row>
    <row r="103" spans="1:16" ht="12.75">
      <c r="A103" s="191"/>
      <c r="B103" s="191"/>
      <c r="C103" s="198" t="s">
        <v>184</v>
      </c>
      <c r="D103" s="185"/>
      <c r="E103" s="185"/>
      <c r="F103" s="186">
        <v>4</v>
      </c>
      <c r="G103" s="175" t="s">
        <v>188</v>
      </c>
      <c r="H103" s="175" t="s">
        <v>534</v>
      </c>
      <c r="I103" s="199">
        <v>54</v>
      </c>
      <c r="J103" s="199">
        <v>3.1</v>
      </c>
      <c r="K103" s="199">
        <v>1.2</v>
      </c>
      <c r="L103" s="199">
        <v>492</v>
      </c>
      <c r="M103" s="199">
        <v>443</v>
      </c>
      <c r="N103" s="175">
        <v>344</v>
      </c>
      <c r="O103" s="188">
        <f t="shared" si="2"/>
        <v>99</v>
      </c>
      <c r="P103" s="200" t="s">
        <v>528</v>
      </c>
    </row>
    <row r="104" spans="1:16" ht="12.75">
      <c r="A104" s="191"/>
      <c r="B104" s="191"/>
      <c r="C104" s="198" t="s">
        <v>184</v>
      </c>
      <c r="D104" s="185"/>
      <c r="E104" s="185"/>
      <c r="F104" s="186">
        <v>4</v>
      </c>
      <c r="G104" s="175" t="s">
        <v>188</v>
      </c>
      <c r="H104" s="175" t="s">
        <v>534</v>
      </c>
      <c r="I104" s="199">
        <v>54</v>
      </c>
      <c r="J104" s="199">
        <v>3.2</v>
      </c>
      <c r="K104" s="199">
        <v>1.8</v>
      </c>
      <c r="L104" s="199">
        <v>746</v>
      </c>
      <c r="M104" s="199">
        <v>669</v>
      </c>
      <c r="N104" s="175">
        <v>532</v>
      </c>
      <c r="O104" s="188">
        <f t="shared" si="2"/>
        <v>137</v>
      </c>
      <c r="P104" s="200" t="s">
        <v>528</v>
      </c>
    </row>
    <row r="105" spans="1:16" ht="12.75">
      <c r="A105" s="191"/>
      <c r="B105" s="191"/>
      <c r="C105" s="198" t="s">
        <v>184</v>
      </c>
      <c r="D105" s="185">
        <v>445915</v>
      </c>
      <c r="E105" s="192">
        <v>42373</v>
      </c>
      <c r="F105" s="186">
        <v>4</v>
      </c>
      <c r="G105" s="175" t="s">
        <v>188</v>
      </c>
      <c r="H105" s="175" t="s">
        <v>534</v>
      </c>
      <c r="I105" s="199">
        <v>54</v>
      </c>
      <c r="J105" s="199">
        <v>3.3</v>
      </c>
      <c r="K105" s="199">
        <v>2.5</v>
      </c>
      <c r="L105" s="199">
        <v>806</v>
      </c>
      <c r="M105" s="199">
        <v>721</v>
      </c>
      <c r="N105" s="175">
        <v>552</v>
      </c>
      <c r="O105" s="188">
        <f t="shared" si="2"/>
        <v>169</v>
      </c>
      <c r="P105" s="200" t="s">
        <v>528</v>
      </c>
    </row>
    <row r="106" spans="1:16" ht="12.75">
      <c r="A106" s="191"/>
      <c r="B106" s="191"/>
      <c r="C106" s="198" t="s">
        <v>184</v>
      </c>
      <c r="D106" s="185"/>
      <c r="E106" s="185"/>
      <c r="F106" s="186">
        <v>4</v>
      </c>
      <c r="G106" s="175" t="s">
        <v>188</v>
      </c>
      <c r="H106" s="175" t="s">
        <v>534</v>
      </c>
      <c r="I106" s="199">
        <v>65</v>
      </c>
      <c r="J106" s="199">
        <v>7.1</v>
      </c>
      <c r="K106" s="199">
        <v>2.8</v>
      </c>
      <c r="L106" s="199">
        <v>1111</v>
      </c>
      <c r="M106" s="199">
        <v>997</v>
      </c>
      <c r="N106" s="175">
        <v>664</v>
      </c>
      <c r="O106" s="188">
        <f t="shared" si="2"/>
        <v>333</v>
      </c>
      <c r="P106" s="200" t="s">
        <v>541</v>
      </c>
    </row>
    <row r="107" spans="1:16" ht="12.75">
      <c r="A107" s="191"/>
      <c r="B107" s="191"/>
      <c r="C107" s="184" t="s">
        <v>187</v>
      </c>
      <c r="D107" s="185"/>
      <c r="E107" s="185"/>
      <c r="F107" s="186">
        <v>4</v>
      </c>
      <c r="G107" s="175" t="s">
        <v>188</v>
      </c>
      <c r="H107" s="175" t="s">
        <v>534</v>
      </c>
      <c r="I107" s="175">
        <v>50</v>
      </c>
      <c r="J107" s="201">
        <v>13</v>
      </c>
      <c r="K107" s="193">
        <v>0.7</v>
      </c>
      <c r="L107" s="175">
        <v>341</v>
      </c>
      <c r="M107" s="175">
        <v>306</v>
      </c>
      <c r="N107" s="175">
        <v>131</v>
      </c>
      <c r="O107" s="188">
        <f t="shared" si="2"/>
        <v>175</v>
      </c>
      <c r="P107" s="202" t="s">
        <v>542</v>
      </c>
    </row>
    <row r="108" spans="1:16" ht="12.75">
      <c r="A108" s="191"/>
      <c r="B108" s="191"/>
      <c r="C108" s="184" t="s">
        <v>187</v>
      </c>
      <c r="D108" s="185">
        <v>445922</v>
      </c>
      <c r="E108" s="192">
        <v>42373</v>
      </c>
      <c r="F108" s="186">
        <v>4</v>
      </c>
      <c r="G108" s="184" t="s">
        <v>543</v>
      </c>
      <c r="H108" s="175" t="s">
        <v>544</v>
      </c>
      <c r="I108" s="175">
        <v>18</v>
      </c>
      <c r="J108" s="201">
        <v>3</v>
      </c>
      <c r="K108" s="193">
        <v>3.7</v>
      </c>
      <c r="L108" s="175">
        <v>376</v>
      </c>
      <c r="M108" s="175">
        <v>341</v>
      </c>
      <c r="N108" s="175">
        <v>65</v>
      </c>
      <c r="O108" s="188">
        <f t="shared" si="2"/>
        <v>276</v>
      </c>
      <c r="P108" s="189" t="s">
        <v>545</v>
      </c>
    </row>
    <row r="109" spans="1:16" ht="12.75">
      <c r="A109" s="191"/>
      <c r="B109" s="191"/>
      <c r="C109" s="184" t="s">
        <v>187</v>
      </c>
      <c r="D109" s="185">
        <v>445922</v>
      </c>
      <c r="E109" s="192">
        <v>42373</v>
      </c>
      <c r="F109" s="186">
        <v>4</v>
      </c>
      <c r="G109" s="184" t="s">
        <v>543</v>
      </c>
      <c r="H109" s="175" t="s">
        <v>544</v>
      </c>
      <c r="I109" s="175">
        <v>18</v>
      </c>
      <c r="J109" s="201">
        <v>8</v>
      </c>
      <c r="K109" s="193">
        <v>5</v>
      </c>
      <c r="L109" s="175">
        <v>450</v>
      </c>
      <c r="M109" s="175">
        <v>399</v>
      </c>
      <c r="N109" s="175">
        <v>104</v>
      </c>
      <c r="O109" s="188">
        <f t="shared" si="2"/>
        <v>295</v>
      </c>
      <c r="P109" s="189" t="s">
        <v>545</v>
      </c>
    </row>
    <row r="110" spans="1:16" ht="12.75">
      <c r="A110" s="191"/>
      <c r="B110" s="191"/>
      <c r="C110" s="184" t="s">
        <v>187</v>
      </c>
      <c r="D110" s="185"/>
      <c r="E110" s="185"/>
      <c r="F110" s="186">
        <v>4</v>
      </c>
      <c r="G110" s="184" t="s">
        <v>543</v>
      </c>
      <c r="H110" s="175" t="s">
        <v>544</v>
      </c>
      <c r="I110" s="175">
        <v>20</v>
      </c>
      <c r="J110" s="201">
        <v>4</v>
      </c>
      <c r="K110" s="193">
        <v>5.1</v>
      </c>
      <c r="L110" s="175">
        <v>543</v>
      </c>
      <c r="M110" s="175">
        <v>472</v>
      </c>
      <c r="N110" s="175">
        <v>52</v>
      </c>
      <c r="O110" s="188">
        <f t="shared" si="2"/>
        <v>420</v>
      </c>
      <c r="P110" s="189" t="s">
        <v>545</v>
      </c>
    </row>
    <row r="111" spans="1:16" ht="12.75">
      <c r="A111" s="191"/>
      <c r="B111" s="191"/>
      <c r="C111" s="184" t="s">
        <v>187</v>
      </c>
      <c r="D111" s="185"/>
      <c r="E111" s="185"/>
      <c r="F111" s="186">
        <v>4</v>
      </c>
      <c r="G111" s="184" t="s">
        <v>543</v>
      </c>
      <c r="H111" s="175" t="s">
        <v>544</v>
      </c>
      <c r="I111" s="175">
        <v>23</v>
      </c>
      <c r="J111" s="201">
        <v>5</v>
      </c>
      <c r="K111" s="193">
        <v>5</v>
      </c>
      <c r="L111" s="175">
        <v>475</v>
      </c>
      <c r="M111" s="175">
        <v>428</v>
      </c>
      <c r="N111" s="175">
        <v>101</v>
      </c>
      <c r="O111" s="188">
        <f t="shared" si="2"/>
        <v>327</v>
      </c>
      <c r="P111" s="189" t="s">
        <v>545</v>
      </c>
    </row>
    <row r="112" spans="1:16" ht="12.75">
      <c r="A112" s="191"/>
      <c r="B112" s="191"/>
      <c r="C112" s="184" t="s">
        <v>187</v>
      </c>
      <c r="D112" s="185"/>
      <c r="E112" s="185"/>
      <c r="F112" s="186">
        <v>4</v>
      </c>
      <c r="G112" s="184" t="s">
        <v>543</v>
      </c>
      <c r="H112" s="175" t="s">
        <v>544</v>
      </c>
      <c r="I112" s="203">
        <v>32</v>
      </c>
      <c r="J112" s="201">
        <v>10.1</v>
      </c>
      <c r="K112" s="193">
        <v>6</v>
      </c>
      <c r="L112" s="175">
        <v>635</v>
      </c>
      <c r="M112" s="175">
        <v>576</v>
      </c>
      <c r="N112" s="175">
        <v>148</v>
      </c>
      <c r="O112" s="188">
        <f t="shared" si="2"/>
        <v>428</v>
      </c>
      <c r="P112" s="189" t="s">
        <v>546</v>
      </c>
    </row>
    <row r="113" spans="1:16" ht="12.75">
      <c r="A113" s="191"/>
      <c r="B113" s="191"/>
      <c r="C113" s="184" t="s">
        <v>187</v>
      </c>
      <c r="D113" s="185"/>
      <c r="E113" s="185"/>
      <c r="F113" s="186">
        <v>4</v>
      </c>
      <c r="G113" s="184" t="s">
        <v>543</v>
      </c>
      <c r="H113" s="175" t="s">
        <v>544</v>
      </c>
      <c r="I113" s="175">
        <v>32</v>
      </c>
      <c r="J113" s="201" t="s">
        <v>547</v>
      </c>
      <c r="K113" s="193">
        <v>4</v>
      </c>
      <c r="L113" s="175">
        <v>414</v>
      </c>
      <c r="M113" s="175">
        <v>363</v>
      </c>
      <c r="N113" s="175">
        <v>28</v>
      </c>
      <c r="O113" s="188">
        <f t="shared" si="2"/>
        <v>335</v>
      </c>
      <c r="P113" s="189" t="s">
        <v>546</v>
      </c>
    </row>
    <row r="114" spans="1:16" ht="12.75">
      <c r="A114" s="191"/>
      <c r="B114" s="191"/>
      <c r="C114" s="184" t="s">
        <v>187</v>
      </c>
      <c r="D114" s="185"/>
      <c r="E114" s="185"/>
      <c r="F114" s="186">
        <v>4</v>
      </c>
      <c r="G114" s="184" t="s">
        <v>543</v>
      </c>
      <c r="H114" s="175" t="s">
        <v>544</v>
      </c>
      <c r="I114" s="175">
        <v>33</v>
      </c>
      <c r="J114" s="201" t="s">
        <v>548</v>
      </c>
      <c r="K114" s="193">
        <v>5.5</v>
      </c>
      <c r="L114" s="175">
        <v>582</v>
      </c>
      <c r="M114" s="175">
        <v>524</v>
      </c>
      <c r="N114" s="175">
        <v>130</v>
      </c>
      <c r="O114" s="188">
        <f t="shared" si="2"/>
        <v>394</v>
      </c>
      <c r="P114" s="189" t="s">
        <v>546</v>
      </c>
    </row>
    <row r="115" spans="1:16" ht="12.75">
      <c r="A115" s="191"/>
      <c r="B115" s="191"/>
      <c r="C115" s="184" t="s">
        <v>187</v>
      </c>
      <c r="D115" s="185"/>
      <c r="E115" s="185"/>
      <c r="F115" s="186">
        <v>4</v>
      </c>
      <c r="G115" s="184" t="s">
        <v>549</v>
      </c>
      <c r="H115" s="175" t="s">
        <v>544</v>
      </c>
      <c r="I115" s="175">
        <v>34</v>
      </c>
      <c r="J115" s="201" t="s">
        <v>99</v>
      </c>
      <c r="K115" s="193">
        <v>1.2</v>
      </c>
      <c r="L115" s="175">
        <v>389</v>
      </c>
      <c r="M115" s="175">
        <v>345</v>
      </c>
      <c r="N115" s="175">
        <v>194</v>
      </c>
      <c r="O115" s="188">
        <f t="shared" si="2"/>
        <v>151</v>
      </c>
      <c r="P115" s="189" t="s">
        <v>542</v>
      </c>
    </row>
    <row r="116" spans="1:16" ht="12.75">
      <c r="A116" s="191"/>
      <c r="B116" s="191"/>
      <c r="C116" s="184" t="s">
        <v>187</v>
      </c>
      <c r="D116" s="185"/>
      <c r="E116" s="185"/>
      <c r="F116" s="186">
        <v>4</v>
      </c>
      <c r="G116" s="184" t="s">
        <v>543</v>
      </c>
      <c r="H116" s="175" t="s">
        <v>544</v>
      </c>
      <c r="I116" s="175">
        <v>34</v>
      </c>
      <c r="J116" s="201" t="s">
        <v>550</v>
      </c>
      <c r="K116" s="193">
        <v>4</v>
      </c>
      <c r="L116" s="175">
        <v>383</v>
      </c>
      <c r="M116" s="175">
        <v>337</v>
      </c>
      <c r="N116" s="175">
        <v>68</v>
      </c>
      <c r="O116" s="188">
        <f t="shared" si="2"/>
        <v>269</v>
      </c>
      <c r="P116" s="189" t="s">
        <v>542</v>
      </c>
    </row>
    <row r="117" spans="1:16" ht="12.75">
      <c r="A117" s="191"/>
      <c r="B117" s="191"/>
      <c r="C117" s="184" t="s">
        <v>187</v>
      </c>
      <c r="D117" s="185"/>
      <c r="E117" s="185"/>
      <c r="F117" s="186">
        <v>4</v>
      </c>
      <c r="G117" s="184" t="s">
        <v>543</v>
      </c>
      <c r="H117" s="175" t="s">
        <v>544</v>
      </c>
      <c r="I117" s="175">
        <v>42</v>
      </c>
      <c r="J117" s="201" t="s">
        <v>551</v>
      </c>
      <c r="K117" s="193">
        <v>4.2</v>
      </c>
      <c r="L117" s="175">
        <v>263</v>
      </c>
      <c r="M117" s="175">
        <v>233</v>
      </c>
      <c r="N117" s="175">
        <v>36</v>
      </c>
      <c r="O117" s="188">
        <f t="shared" si="2"/>
        <v>197</v>
      </c>
      <c r="P117" s="189" t="s">
        <v>546</v>
      </c>
    </row>
    <row r="118" spans="1:16" ht="12.75">
      <c r="A118" s="191"/>
      <c r="B118" s="191"/>
      <c r="C118" s="184" t="s">
        <v>187</v>
      </c>
      <c r="D118" s="185"/>
      <c r="E118" s="185"/>
      <c r="F118" s="186">
        <v>4</v>
      </c>
      <c r="G118" s="184" t="s">
        <v>543</v>
      </c>
      <c r="H118" s="175" t="s">
        <v>544</v>
      </c>
      <c r="I118" s="175">
        <v>42</v>
      </c>
      <c r="J118" s="201" t="s">
        <v>113</v>
      </c>
      <c r="K118" s="193">
        <v>5.8</v>
      </c>
      <c r="L118" s="175">
        <v>396</v>
      </c>
      <c r="M118" s="175">
        <v>348</v>
      </c>
      <c r="N118" s="175">
        <v>33</v>
      </c>
      <c r="O118" s="188">
        <f t="shared" si="2"/>
        <v>315</v>
      </c>
      <c r="P118" s="189" t="s">
        <v>546</v>
      </c>
    </row>
    <row r="119" spans="1:16" ht="12.75">
      <c r="A119" s="191"/>
      <c r="B119" s="191"/>
      <c r="C119" s="184" t="s">
        <v>187</v>
      </c>
      <c r="D119" s="185"/>
      <c r="E119" s="185"/>
      <c r="F119" s="186">
        <v>4</v>
      </c>
      <c r="G119" s="184" t="s">
        <v>543</v>
      </c>
      <c r="H119" s="175" t="s">
        <v>544</v>
      </c>
      <c r="I119" s="175">
        <v>47</v>
      </c>
      <c r="J119" s="201" t="s">
        <v>101</v>
      </c>
      <c r="K119" s="193">
        <v>8</v>
      </c>
      <c r="L119" s="175">
        <v>751</v>
      </c>
      <c r="M119" s="175">
        <v>668</v>
      </c>
      <c r="N119" s="175">
        <v>168</v>
      </c>
      <c r="O119" s="188">
        <f t="shared" si="2"/>
        <v>500</v>
      </c>
      <c r="P119" s="189" t="s">
        <v>546</v>
      </c>
    </row>
    <row r="120" spans="1:16" ht="12.75">
      <c r="A120" s="191"/>
      <c r="B120" s="191"/>
      <c r="C120" s="184" t="s">
        <v>187</v>
      </c>
      <c r="D120" s="185"/>
      <c r="E120" s="185"/>
      <c r="F120" s="186">
        <v>4</v>
      </c>
      <c r="G120" s="184" t="s">
        <v>543</v>
      </c>
      <c r="H120" s="175" t="s">
        <v>544</v>
      </c>
      <c r="I120" s="175">
        <v>49</v>
      </c>
      <c r="J120" s="201" t="s">
        <v>552</v>
      </c>
      <c r="K120" s="193">
        <v>10</v>
      </c>
      <c r="L120" s="175">
        <v>1066</v>
      </c>
      <c r="M120" s="175">
        <v>951</v>
      </c>
      <c r="N120" s="175">
        <v>319</v>
      </c>
      <c r="O120" s="188">
        <f t="shared" si="2"/>
        <v>632</v>
      </c>
      <c r="P120" s="189" t="s">
        <v>542</v>
      </c>
    </row>
    <row r="121" spans="1:16" ht="12.75">
      <c r="A121" s="191"/>
      <c r="B121" s="191"/>
      <c r="C121" s="184" t="s">
        <v>187</v>
      </c>
      <c r="D121" s="185">
        <v>445922</v>
      </c>
      <c r="E121" s="192">
        <v>42373</v>
      </c>
      <c r="F121" s="186">
        <v>4</v>
      </c>
      <c r="G121" s="184" t="s">
        <v>543</v>
      </c>
      <c r="H121" s="175" t="s">
        <v>544</v>
      </c>
      <c r="I121" s="175">
        <v>50</v>
      </c>
      <c r="J121" s="201" t="s">
        <v>553</v>
      </c>
      <c r="K121" s="193">
        <v>9.8</v>
      </c>
      <c r="L121" s="175">
        <v>1056</v>
      </c>
      <c r="M121" s="175">
        <v>951</v>
      </c>
      <c r="N121" s="175">
        <v>322</v>
      </c>
      <c r="O121" s="188">
        <f t="shared" si="2"/>
        <v>629</v>
      </c>
      <c r="P121" s="189" t="s">
        <v>542</v>
      </c>
    </row>
    <row r="122" spans="1:16" ht="12.75">
      <c r="A122" s="191"/>
      <c r="B122" s="191"/>
      <c r="C122" s="184" t="s">
        <v>187</v>
      </c>
      <c r="D122" s="185">
        <v>445922</v>
      </c>
      <c r="E122" s="192">
        <v>42373</v>
      </c>
      <c r="F122" s="186">
        <v>4</v>
      </c>
      <c r="G122" s="184" t="s">
        <v>543</v>
      </c>
      <c r="H122" s="175" t="s">
        <v>544</v>
      </c>
      <c r="I122" s="175">
        <v>55</v>
      </c>
      <c r="J122" s="201" t="s">
        <v>554</v>
      </c>
      <c r="K122" s="193">
        <v>7.3</v>
      </c>
      <c r="L122" s="175">
        <v>515</v>
      </c>
      <c r="M122" s="175">
        <v>455</v>
      </c>
      <c r="N122" s="175">
        <v>106</v>
      </c>
      <c r="O122" s="188">
        <f t="shared" si="2"/>
        <v>349</v>
      </c>
      <c r="P122" s="189" t="s">
        <v>542</v>
      </c>
    </row>
    <row r="123" spans="1:16" ht="12.75">
      <c r="A123" s="191"/>
      <c r="B123" s="191"/>
      <c r="C123" s="184" t="s">
        <v>187</v>
      </c>
      <c r="D123" s="185"/>
      <c r="E123" s="185"/>
      <c r="F123" s="186">
        <v>4</v>
      </c>
      <c r="G123" s="184" t="s">
        <v>543</v>
      </c>
      <c r="H123" s="175" t="s">
        <v>544</v>
      </c>
      <c r="I123" s="175">
        <v>56</v>
      </c>
      <c r="J123" s="201" t="s">
        <v>259</v>
      </c>
      <c r="K123" s="193">
        <v>2.7</v>
      </c>
      <c r="L123" s="175">
        <v>277</v>
      </c>
      <c r="M123" s="175">
        <v>250</v>
      </c>
      <c r="N123" s="175">
        <v>79</v>
      </c>
      <c r="O123" s="188">
        <f t="shared" si="2"/>
        <v>171</v>
      </c>
      <c r="P123" s="189" t="s">
        <v>542</v>
      </c>
    </row>
    <row r="124" spans="1:16" ht="12.75">
      <c r="A124" s="191"/>
      <c r="B124" s="191"/>
      <c r="C124" s="184" t="s">
        <v>187</v>
      </c>
      <c r="D124" s="185">
        <v>445922</v>
      </c>
      <c r="E124" s="192">
        <v>42373</v>
      </c>
      <c r="F124" s="186">
        <v>4</v>
      </c>
      <c r="G124" s="184" t="s">
        <v>543</v>
      </c>
      <c r="H124" s="175" t="s">
        <v>544</v>
      </c>
      <c r="I124" s="175">
        <v>60</v>
      </c>
      <c r="J124" s="201" t="s">
        <v>555</v>
      </c>
      <c r="K124" s="193">
        <v>6.9</v>
      </c>
      <c r="L124" s="175">
        <v>729</v>
      </c>
      <c r="M124" s="175">
        <v>646</v>
      </c>
      <c r="N124" s="175">
        <v>137</v>
      </c>
      <c r="O124" s="188">
        <f t="shared" si="2"/>
        <v>509</v>
      </c>
      <c r="P124" s="189" t="s">
        <v>556</v>
      </c>
    </row>
    <row r="125" spans="1:16" ht="12.75">
      <c r="A125" s="191"/>
      <c r="B125" s="191"/>
      <c r="C125" s="184" t="s">
        <v>187</v>
      </c>
      <c r="D125" s="185">
        <v>445922</v>
      </c>
      <c r="E125" s="192">
        <v>42373</v>
      </c>
      <c r="F125" s="186">
        <v>4</v>
      </c>
      <c r="G125" s="184" t="s">
        <v>543</v>
      </c>
      <c r="H125" s="175" t="s">
        <v>544</v>
      </c>
      <c r="I125" s="175">
        <v>67</v>
      </c>
      <c r="J125" s="201" t="s">
        <v>557</v>
      </c>
      <c r="K125" s="193">
        <v>4.6</v>
      </c>
      <c r="L125" s="175">
        <v>407</v>
      </c>
      <c r="M125" s="175">
        <v>376</v>
      </c>
      <c r="N125" s="175">
        <v>123</v>
      </c>
      <c r="O125" s="188">
        <f t="shared" si="2"/>
        <v>253</v>
      </c>
      <c r="P125" s="189" t="s">
        <v>558</v>
      </c>
    </row>
    <row r="126" spans="1:16" ht="12.75">
      <c r="A126" s="191"/>
      <c r="B126" s="191"/>
      <c r="C126" s="184" t="s">
        <v>187</v>
      </c>
      <c r="D126" s="185"/>
      <c r="E126" s="185"/>
      <c r="F126" s="186">
        <v>4</v>
      </c>
      <c r="G126" s="184" t="s">
        <v>543</v>
      </c>
      <c r="H126" s="175" t="s">
        <v>544</v>
      </c>
      <c r="I126" s="175">
        <v>67</v>
      </c>
      <c r="J126" s="201" t="s">
        <v>559</v>
      </c>
      <c r="K126" s="193">
        <v>5.4</v>
      </c>
      <c r="L126" s="175">
        <v>643</v>
      </c>
      <c r="M126" s="175">
        <v>568</v>
      </c>
      <c r="N126" s="175">
        <v>226</v>
      </c>
      <c r="O126" s="188">
        <f t="shared" si="2"/>
        <v>342</v>
      </c>
      <c r="P126" s="189" t="s">
        <v>558</v>
      </c>
    </row>
    <row r="127" spans="1:16" ht="12.75">
      <c r="A127" s="191"/>
      <c r="B127" s="191"/>
      <c r="C127" s="184" t="s">
        <v>187</v>
      </c>
      <c r="D127" s="185"/>
      <c r="E127" s="185"/>
      <c r="F127" s="186">
        <v>4</v>
      </c>
      <c r="G127" s="184" t="s">
        <v>543</v>
      </c>
      <c r="H127" s="175" t="s">
        <v>544</v>
      </c>
      <c r="I127" s="175">
        <v>70</v>
      </c>
      <c r="J127" s="201" t="s">
        <v>552</v>
      </c>
      <c r="K127" s="193">
        <v>8.2</v>
      </c>
      <c r="L127" s="175">
        <v>706</v>
      </c>
      <c r="M127" s="175">
        <v>626</v>
      </c>
      <c r="N127" s="175">
        <v>116</v>
      </c>
      <c r="O127" s="188">
        <f t="shared" si="2"/>
        <v>510</v>
      </c>
      <c r="P127" s="189" t="s">
        <v>558</v>
      </c>
    </row>
    <row r="128" spans="1:16" ht="12.75">
      <c r="A128" s="191"/>
      <c r="B128" s="191"/>
      <c r="C128" s="184" t="s">
        <v>187</v>
      </c>
      <c r="D128" s="185"/>
      <c r="E128" s="185"/>
      <c r="F128" s="186">
        <v>4</v>
      </c>
      <c r="G128" s="175" t="s">
        <v>188</v>
      </c>
      <c r="H128" s="175" t="s">
        <v>560</v>
      </c>
      <c r="I128" s="175">
        <v>71</v>
      </c>
      <c r="J128" s="201" t="s">
        <v>561</v>
      </c>
      <c r="K128" s="193">
        <v>0.5</v>
      </c>
      <c r="L128" s="175">
        <v>174</v>
      </c>
      <c r="M128" s="175">
        <v>163</v>
      </c>
      <c r="N128" s="175">
        <v>61</v>
      </c>
      <c r="O128" s="188">
        <f t="shared" si="2"/>
        <v>102</v>
      </c>
      <c r="P128" s="189" t="s">
        <v>558</v>
      </c>
    </row>
    <row r="129" spans="1:16" ht="12.75">
      <c r="A129" s="191"/>
      <c r="B129" s="191"/>
      <c r="C129" s="184" t="s">
        <v>187</v>
      </c>
      <c r="D129" s="185"/>
      <c r="E129" s="185"/>
      <c r="F129" s="186">
        <v>4</v>
      </c>
      <c r="G129" s="175" t="s">
        <v>188</v>
      </c>
      <c r="H129" s="175" t="s">
        <v>562</v>
      </c>
      <c r="I129" s="175">
        <v>1</v>
      </c>
      <c r="J129" s="201" t="s">
        <v>548</v>
      </c>
      <c r="K129" s="193">
        <v>3</v>
      </c>
      <c r="L129" s="175">
        <v>1073</v>
      </c>
      <c r="M129" s="175">
        <v>973</v>
      </c>
      <c r="N129" s="175">
        <v>502</v>
      </c>
      <c r="O129" s="188">
        <f t="shared" si="2"/>
        <v>471</v>
      </c>
      <c r="P129" s="189" t="s">
        <v>563</v>
      </c>
    </row>
    <row r="130" spans="1:16" ht="12.75">
      <c r="A130" s="191"/>
      <c r="B130" s="191"/>
      <c r="C130" s="184" t="s">
        <v>187</v>
      </c>
      <c r="D130" s="185"/>
      <c r="E130" s="185"/>
      <c r="F130" s="186">
        <v>4</v>
      </c>
      <c r="G130" s="175" t="s">
        <v>188</v>
      </c>
      <c r="H130" s="175" t="s">
        <v>562</v>
      </c>
      <c r="I130" s="175">
        <v>13</v>
      </c>
      <c r="J130" s="201" t="s">
        <v>564</v>
      </c>
      <c r="K130" s="193">
        <v>2.1</v>
      </c>
      <c r="L130" s="175">
        <v>650</v>
      </c>
      <c r="M130" s="175">
        <v>587</v>
      </c>
      <c r="N130" s="175">
        <v>311</v>
      </c>
      <c r="O130" s="188">
        <f t="shared" si="2"/>
        <v>276</v>
      </c>
      <c r="P130" s="189" t="s">
        <v>565</v>
      </c>
    </row>
    <row r="131" spans="1:16" ht="12.75">
      <c r="A131" s="191"/>
      <c r="B131" s="191"/>
      <c r="C131" s="184" t="s">
        <v>187</v>
      </c>
      <c r="D131" s="185">
        <v>445921</v>
      </c>
      <c r="E131" s="192">
        <v>42373</v>
      </c>
      <c r="F131" s="186">
        <v>4</v>
      </c>
      <c r="G131" s="175" t="s">
        <v>188</v>
      </c>
      <c r="H131" s="175" t="s">
        <v>562</v>
      </c>
      <c r="I131" s="175">
        <v>30</v>
      </c>
      <c r="J131" s="201" t="s">
        <v>566</v>
      </c>
      <c r="K131" s="193">
        <v>1.7</v>
      </c>
      <c r="L131" s="175">
        <v>591</v>
      </c>
      <c r="M131" s="175">
        <v>536</v>
      </c>
      <c r="N131" s="175">
        <v>329</v>
      </c>
      <c r="O131" s="188">
        <f t="shared" si="2"/>
        <v>207</v>
      </c>
      <c r="P131" s="189" t="s">
        <v>546</v>
      </c>
    </row>
    <row r="132" spans="1:16" ht="12.75">
      <c r="A132" s="191"/>
      <c r="B132" s="191"/>
      <c r="C132" s="184" t="s">
        <v>187</v>
      </c>
      <c r="D132" s="185"/>
      <c r="E132" s="185"/>
      <c r="F132" s="186">
        <v>4</v>
      </c>
      <c r="G132" s="175" t="s">
        <v>188</v>
      </c>
      <c r="H132" s="175" t="s">
        <v>562</v>
      </c>
      <c r="I132" s="175">
        <v>47</v>
      </c>
      <c r="J132" s="201" t="s">
        <v>93</v>
      </c>
      <c r="K132" s="193">
        <v>1</v>
      </c>
      <c r="L132" s="175">
        <v>212</v>
      </c>
      <c r="M132" s="175">
        <v>194</v>
      </c>
      <c r="N132" s="175">
        <v>60</v>
      </c>
      <c r="O132" s="188">
        <f t="shared" si="2"/>
        <v>134</v>
      </c>
      <c r="P132" s="189" t="s">
        <v>546</v>
      </c>
    </row>
    <row r="133" spans="1:16" ht="12.75">
      <c r="A133" s="191"/>
      <c r="B133" s="191"/>
      <c r="C133" s="184" t="s">
        <v>187</v>
      </c>
      <c r="D133" s="185"/>
      <c r="E133" s="185"/>
      <c r="F133" s="186">
        <v>4</v>
      </c>
      <c r="G133" s="175" t="s">
        <v>188</v>
      </c>
      <c r="H133" s="175" t="s">
        <v>562</v>
      </c>
      <c r="I133" s="175">
        <v>49</v>
      </c>
      <c r="J133" s="201" t="s">
        <v>567</v>
      </c>
      <c r="K133" s="193">
        <v>2.5</v>
      </c>
      <c r="L133" s="175">
        <v>647</v>
      </c>
      <c r="M133" s="175">
        <v>590</v>
      </c>
      <c r="N133" s="175">
        <v>334</v>
      </c>
      <c r="O133" s="188">
        <f t="shared" si="2"/>
        <v>256</v>
      </c>
      <c r="P133" s="189" t="s">
        <v>542</v>
      </c>
    </row>
    <row r="134" spans="1:16" ht="12.75">
      <c r="A134" s="191"/>
      <c r="B134" s="191"/>
      <c r="C134" s="184" t="s">
        <v>187</v>
      </c>
      <c r="D134" s="185"/>
      <c r="E134" s="185"/>
      <c r="F134" s="186">
        <v>4</v>
      </c>
      <c r="G134" s="175" t="s">
        <v>188</v>
      </c>
      <c r="H134" s="175" t="s">
        <v>562</v>
      </c>
      <c r="I134" s="175">
        <v>68</v>
      </c>
      <c r="J134" s="201" t="s">
        <v>568</v>
      </c>
      <c r="K134" s="193">
        <v>2.5</v>
      </c>
      <c r="L134" s="175">
        <v>820</v>
      </c>
      <c r="M134" s="175">
        <v>745</v>
      </c>
      <c r="N134" s="175">
        <v>363</v>
      </c>
      <c r="O134" s="188">
        <f t="shared" si="2"/>
        <v>382</v>
      </c>
      <c r="P134" s="189" t="s">
        <v>558</v>
      </c>
    </row>
    <row r="135" spans="1:16" ht="12.75">
      <c r="A135" s="191"/>
      <c r="B135" s="191"/>
      <c r="C135" s="184" t="s">
        <v>187</v>
      </c>
      <c r="D135" s="185"/>
      <c r="E135" s="185"/>
      <c r="F135" s="186">
        <v>4</v>
      </c>
      <c r="G135" s="175" t="s">
        <v>188</v>
      </c>
      <c r="H135" s="175" t="s">
        <v>569</v>
      </c>
      <c r="I135" s="175">
        <v>2</v>
      </c>
      <c r="J135" s="201" t="s">
        <v>259</v>
      </c>
      <c r="K135" s="193">
        <v>1</v>
      </c>
      <c r="L135" s="175">
        <v>278</v>
      </c>
      <c r="M135" s="175">
        <v>247</v>
      </c>
      <c r="N135" s="175">
        <v>99</v>
      </c>
      <c r="O135" s="188">
        <f t="shared" si="2"/>
        <v>148</v>
      </c>
      <c r="P135" s="189" t="s">
        <v>563</v>
      </c>
    </row>
    <row r="136" spans="1:16" ht="12.75">
      <c r="A136" s="191"/>
      <c r="B136" s="191"/>
      <c r="C136" s="184" t="s">
        <v>187</v>
      </c>
      <c r="D136" s="185"/>
      <c r="E136" s="185"/>
      <c r="F136" s="186">
        <v>4</v>
      </c>
      <c r="G136" s="175" t="s">
        <v>188</v>
      </c>
      <c r="H136" s="175" t="s">
        <v>569</v>
      </c>
      <c r="I136" s="175">
        <v>17</v>
      </c>
      <c r="J136" s="201" t="s">
        <v>567</v>
      </c>
      <c r="K136" s="193">
        <v>0.6</v>
      </c>
      <c r="L136" s="175">
        <v>90</v>
      </c>
      <c r="M136" s="175">
        <v>80</v>
      </c>
      <c r="N136" s="175">
        <v>19</v>
      </c>
      <c r="O136" s="188">
        <f t="shared" si="2"/>
        <v>61</v>
      </c>
      <c r="P136" s="189" t="s">
        <v>545</v>
      </c>
    </row>
    <row r="137" spans="1:16" ht="12.75">
      <c r="A137" s="191"/>
      <c r="B137" s="191"/>
      <c r="C137" s="184" t="s">
        <v>187</v>
      </c>
      <c r="D137" s="185"/>
      <c r="E137" s="185"/>
      <c r="F137" s="186">
        <v>4</v>
      </c>
      <c r="G137" s="175" t="s">
        <v>188</v>
      </c>
      <c r="H137" s="175" t="s">
        <v>569</v>
      </c>
      <c r="I137" s="175">
        <v>50</v>
      </c>
      <c r="J137" s="201" t="s">
        <v>570</v>
      </c>
      <c r="K137" s="193">
        <v>0.6</v>
      </c>
      <c r="L137" s="175">
        <v>154</v>
      </c>
      <c r="M137" s="175">
        <v>136</v>
      </c>
      <c r="N137" s="175">
        <v>78</v>
      </c>
      <c r="O137" s="188">
        <f t="shared" si="2"/>
        <v>58</v>
      </c>
      <c r="P137" s="189" t="s">
        <v>542</v>
      </c>
    </row>
    <row r="138" spans="1:16" ht="12.75">
      <c r="A138" s="191"/>
      <c r="B138" s="191"/>
      <c r="C138" s="191"/>
      <c r="D138" s="185"/>
      <c r="E138" s="185"/>
      <c r="F138" s="191"/>
      <c r="G138" s="191"/>
      <c r="H138" s="191"/>
      <c r="I138" s="191"/>
      <c r="J138" s="191"/>
      <c r="K138" s="191"/>
      <c r="L138" s="191"/>
      <c r="M138" s="191"/>
      <c r="N138" s="204"/>
      <c r="O138" s="191"/>
      <c r="P138" s="191"/>
    </row>
    <row r="139" spans="1:16" ht="12.75">
      <c r="A139" s="191"/>
      <c r="B139" s="191"/>
      <c r="C139" s="191"/>
      <c r="D139" s="185"/>
      <c r="E139" s="185"/>
      <c r="F139" s="191"/>
      <c r="G139" s="191"/>
      <c r="H139" s="191"/>
      <c r="I139" s="191"/>
      <c r="J139" s="191"/>
      <c r="K139" s="191"/>
      <c r="L139" s="191"/>
      <c r="M139" s="191"/>
      <c r="N139" s="204"/>
      <c r="O139" s="191"/>
      <c r="P139" s="191"/>
    </row>
    <row r="140" spans="1:16" ht="18.75">
      <c r="A140" s="419" t="s">
        <v>11</v>
      </c>
      <c r="B140" s="388"/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74"/>
    </row>
    <row r="141" spans="1:16" ht="12.75">
      <c r="A141" s="191"/>
      <c r="B141" s="191"/>
      <c r="C141" s="184" t="s">
        <v>185</v>
      </c>
      <c r="D141" s="185"/>
      <c r="E141" s="185"/>
      <c r="F141" s="185">
        <v>4</v>
      </c>
      <c r="G141" s="175" t="s">
        <v>755</v>
      </c>
      <c r="H141" s="175" t="s">
        <v>534</v>
      </c>
      <c r="I141" s="175">
        <v>36</v>
      </c>
      <c r="J141" s="175">
        <v>19</v>
      </c>
      <c r="K141" s="175">
        <v>1.5</v>
      </c>
      <c r="L141" s="175">
        <v>12</v>
      </c>
      <c r="M141" s="175">
        <v>0</v>
      </c>
      <c r="N141" s="288">
        <v>0</v>
      </c>
      <c r="O141" s="287">
        <f aca="true" t="shared" si="3" ref="O141:O170">M141-N141</f>
        <v>0</v>
      </c>
      <c r="P141" s="184" t="s">
        <v>530</v>
      </c>
    </row>
    <row r="142" spans="1:16" ht="12.75">
      <c r="A142" s="191"/>
      <c r="B142" s="191"/>
      <c r="C142" s="184" t="s">
        <v>185</v>
      </c>
      <c r="D142" s="185"/>
      <c r="E142" s="185"/>
      <c r="F142" s="185">
        <v>4</v>
      </c>
      <c r="G142" s="175" t="s">
        <v>755</v>
      </c>
      <c r="H142" s="175" t="s">
        <v>534</v>
      </c>
      <c r="I142" s="175">
        <v>56</v>
      </c>
      <c r="J142" s="175">
        <v>27</v>
      </c>
      <c r="K142" s="175">
        <v>3.8</v>
      </c>
      <c r="L142" s="175">
        <v>38</v>
      </c>
      <c r="M142" s="175">
        <v>0</v>
      </c>
      <c r="N142" s="288">
        <v>0</v>
      </c>
      <c r="O142" s="287">
        <f t="shared" si="3"/>
        <v>0</v>
      </c>
      <c r="P142" s="184" t="s">
        <v>530</v>
      </c>
    </row>
    <row r="143" spans="1:16" ht="12.75">
      <c r="A143" s="191"/>
      <c r="B143" s="191"/>
      <c r="C143" s="184" t="s">
        <v>185</v>
      </c>
      <c r="D143" s="185">
        <v>445927</v>
      </c>
      <c r="E143" s="192">
        <v>42373</v>
      </c>
      <c r="F143" s="185">
        <v>4</v>
      </c>
      <c r="G143" s="175" t="s">
        <v>755</v>
      </c>
      <c r="H143" s="175" t="s">
        <v>534</v>
      </c>
      <c r="I143" s="175">
        <v>26</v>
      </c>
      <c r="J143" s="175">
        <v>19</v>
      </c>
      <c r="K143" s="175">
        <v>1.5</v>
      </c>
      <c r="L143" s="175">
        <v>30</v>
      </c>
      <c r="M143" s="175">
        <v>0</v>
      </c>
      <c r="N143" s="288">
        <v>0</v>
      </c>
      <c r="O143" s="287">
        <f t="shared" si="3"/>
        <v>0</v>
      </c>
      <c r="P143" s="184" t="s">
        <v>531</v>
      </c>
    </row>
    <row r="144" spans="1:16" ht="12.75">
      <c r="A144" s="191"/>
      <c r="B144" s="191"/>
      <c r="C144" s="184" t="s">
        <v>185</v>
      </c>
      <c r="D144" s="185">
        <v>445927</v>
      </c>
      <c r="E144" s="192">
        <v>42373</v>
      </c>
      <c r="F144" s="185">
        <v>4</v>
      </c>
      <c r="G144" s="175" t="s">
        <v>755</v>
      </c>
      <c r="H144" s="175" t="s">
        <v>534</v>
      </c>
      <c r="I144" s="175">
        <v>15</v>
      </c>
      <c r="J144" s="175">
        <v>10</v>
      </c>
      <c r="K144" s="175">
        <v>4.6</v>
      </c>
      <c r="L144" s="175">
        <v>35</v>
      </c>
      <c r="M144" s="175">
        <v>0</v>
      </c>
      <c r="N144" s="288">
        <v>0</v>
      </c>
      <c r="O144" s="287">
        <f t="shared" si="3"/>
        <v>0</v>
      </c>
      <c r="P144" s="184" t="s">
        <v>530</v>
      </c>
    </row>
    <row r="145" spans="1:16" ht="12.75">
      <c r="A145" s="191"/>
      <c r="B145" s="191"/>
      <c r="C145" s="184" t="s">
        <v>189</v>
      </c>
      <c r="D145" s="185">
        <v>445945</v>
      </c>
      <c r="E145" s="192">
        <v>42373</v>
      </c>
      <c r="F145" s="185">
        <v>2</v>
      </c>
      <c r="G145" s="175" t="s">
        <v>755</v>
      </c>
      <c r="H145" s="175" t="s">
        <v>534</v>
      </c>
      <c r="I145" s="175">
        <v>34</v>
      </c>
      <c r="J145" s="175">
        <v>2</v>
      </c>
      <c r="K145" s="175">
        <v>6</v>
      </c>
      <c r="L145" s="175">
        <v>153</v>
      </c>
      <c r="M145" s="175">
        <v>0</v>
      </c>
      <c r="N145" s="288">
        <v>0</v>
      </c>
      <c r="O145" s="287">
        <f t="shared" si="3"/>
        <v>0</v>
      </c>
      <c r="P145" s="184" t="s">
        <v>536</v>
      </c>
    </row>
    <row r="146" spans="1:16" ht="12.75">
      <c r="A146" s="191"/>
      <c r="B146" s="191"/>
      <c r="C146" s="184" t="s">
        <v>189</v>
      </c>
      <c r="D146" s="185"/>
      <c r="E146" s="185"/>
      <c r="F146" s="185">
        <v>2</v>
      </c>
      <c r="G146" s="175" t="s">
        <v>755</v>
      </c>
      <c r="H146" s="175" t="s">
        <v>534</v>
      </c>
      <c r="I146" s="175">
        <v>37</v>
      </c>
      <c r="J146" s="175">
        <v>12</v>
      </c>
      <c r="K146" s="175">
        <v>2.9</v>
      </c>
      <c r="L146" s="175">
        <v>191</v>
      </c>
      <c r="M146" s="175">
        <v>0</v>
      </c>
      <c r="N146" s="288">
        <v>0</v>
      </c>
      <c r="O146" s="287">
        <f t="shared" si="3"/>
        <v>0</v>
      </c>
      <c r="P146" s="184" t="s">
        <v>536</v>
      </c>
    </row>
    <row r="147" spans="1:16" ht="12.75">
      <c r="A147" s="191"/>
      <c r="B147" s="191"/>
      <c r="C147" s="184" t="s">
        <v>189</v>
      </c>
      <c r="D147" s="185">
        <v>445945</v>
      </c>
      <c r="E147" s="192">
        <v>42373</v>
      </c>
      <c r="F147" s="185">
        <v>2</v>
      </c>
      <c r="G147" s="175" t="s">
        <v>755</v>
      </c>
      <c r="H147" s="175" t="s">
        <v>534</v>
      </c>
      <c r="I147" s="175">
        <v>39</v>
      </c>
      <c r="J147" s="175">
        <v>4</v>
      </c>
      <c r="K147" s="175">
        <v>9</v>
      </c>
      <c r="L147" s="175">
        <v>231</v>
      </c>
      <c r="M147" s="175">
        <v>9</v>
      </c>
      <c r="N147" s="288">
        <v>0</v>
      </c>
      <c r="O147" s="287">
        <f t="shared" si="3"/>
        <v>9</v>
      </c>
      <c r="P147" s="184" t="s">
        <v>536</v>
      </c>
    </row>
    <row r="148" spans="1:16" ht="12.75">
      <c r="A148" s="191"/>
      <c r="B148" s="191"/>
      <c r="C148" s="184" t="s">
        <v>532</v>
      </c>
      <c r="D148" s="185">
        <v>445930</v>
      </c>
      <c r="E148" s="192">
        <v>42373</v>
      </c>
      <c r="F148" s="185">
        <v>4</v>
      </c>
      <c r="G148" s="175" t="s">
        <v>755</v>
      </c>
      <c r="H148" s="175" t="s">
        <v>534</v>
      </c>
      <c r="I148" s="175">
        <v>18</v>
      </c>
      <c r="J148" s="193">
        <v>4</v>
      </c>
      <c r="K148" s="175">
        <v>2.5</v>
      </c>
      <c r="L148" s="185">
        <v>8</v>
      </c>
      <c r="M148" s="185">
        <v>0</v>
      </c>
      <c r="N148" s="288">
        <v>0</v>
      </c>
      <c r="O148" s="287">
        <f t="shared" si="3"/>
        <v>0</v>
      </c>
      <c r="P148" s="184" t="s">
        <v>530</v>
      </c>
    </row>
    <row r="149" spans="1:16" ht="12.75">
      <c r="A149" s="191"/>
      <c r="B149" s="191"/>
      <c r="C149" s="184" t="s">
        <v>532</v>
      </c>
      <c r="D149" s="185">
        <v>445930</v>
      </c>
      <c r="E149" s="192">
        <v>42373</v>
      </c>
      <c r="F149" s="175">
        <v>4</v>
      </c>
      <c r="G149" s="175" t="s">
        <v>755</v>
      </c>
      <c r="H149" s="175" t="s">
        <v>534</v>
      </c>
      <c r="I149" s="175">
        <v>77</v>
      </c>
      <c r="J149" s="193">
        <v>2</v>
      </c>
      <c r="K149" s="175">
        <v>2.1</v>
      </c>
      <c r="L149" s="175">
        <v>18</v>
      </c>
      <c r="M149" s="185">
        <v>0</v>
      </c>
      <c r="N149" s="288">
        <v>0</v>
      </c>
      <c r="O149" s="287">
        <f t="shared" si="3"/>
        <v>0</v>
      </c>
      <c r="P149" s="184" t="s">
        <v>533</v>
      </c>
    </row>
    <row r="150" spans="1:16" ht="12.75">
      <c r="A150" s="191"/>
      <c r="B150" s="191"/>
      <c r="C150" s="184" t="s">
        <v>532</v>
      </c>
      <c r="D150" s="185">
        <v>445930</v>
      </c>
      <c r="E150" s="192">
        <v>42373</v>
      </c>
      <c r="F150" s="175">
        <v>4</v>
      </c>
      <c r="G150" s="175" t="s">
        <v>755</v>
      </c>
      <c r="H150" s="175" t="s">
        <v>534</v>
      </c>
      <c r="I150" s="175">
        <v>89</v>
      </c>
      <c r="J150" s="193">
        <v>36</v>
      </c>
      <c r="K150" s="175">
        <v>2.5</v>
      </c>
      <c r="L150" s="175">
        <v>44</v>
      </c>
      <c r="M150" s="185">
        <v>0</v>
      </c>
      <c r="N150" s="288">
        <v>0</v>
      </c>
      <c r="O150" s="287">
        <f t="shared" si="3"/>
        <v>0</v>
      </c>
      <c r="P150" s="184" t="s">
        <v>533</v>
      </c>
    </row>
    <row r="151" spans="1:16" ht="12.75">
      <c r="A151" s="191"/>
      <c r="B151" s="191"/>
      <c r="C151" s="184" t="s">
        <v>186</v>
      </c>
      <c r="D151" s="185">
        <v>445937</v>
      </c>
      <c r="E151" s="192">
        <v>42373</v>
      </c>
      <c r="F151" s="175">
        <v>4</v>
      </c>
      <c r="G151" s="175" t="s">
        <v>755</v>
      </c>
      <c r="H151" s="175" t="s">
        <v>538</v>
      </c>
      <c r="I151" s="175">
        <v>11</v>
      </c>
      <c r="J151" s="175">
        <v>2</v>
      </c>
      <c r="K151" s="175">
        <v>0.8</v>
      </c>
      <c r="L151" s="175">
        <v>14</v>
      </c>
      <c r="M151" s="175">
        <v>10</v>
      </c>
      <c r="N151" s="288">
        <v>0</v>
      </c>
      <c r="O151" s="287">
        <f t="shared" si="3"/>
        <v>10</v>
      </c>
      <c r="P151" s="189" t="s">
        <v>530</v>
      </c>
    </row>
    <row r="152" spans="1:16" ht="12.75">
      <c r="A152" s="191"/>
      <c r="B152" s="191"/>
      <c r="C152" s="184" t="s">
        <v>186</v>
      </c>
      <c r="D152" s="185"/>
      <c r="E152" s="185"/>
      <c r="F152" s="175">
        <v>4</v>
      </c>
      <c r="G152" s="175" t="s">
        <v>755</v>
      </c>
      <c r="H152" s="175" t="s">
        <v>539</v>
      </c>
      <c r="I152" s="175">
        <v>18</v>
      </c>
      <c r="J152" s="175">
        <v>15</v>
      </c>
      <c r="K152" s="175">
        <v>0.8</v>
      </c>
      <c r="L152" s="175">
        <v>15</v>
      </c>
      <c r="M152" s="175">
        <v>0</v>
      </c>
      <c r="N152" s="288">
        <v>0</v>
      </c>
      <c r="O152" s="287">
        <f t="shared" si="3"/>
        <v>0</v>
      </c>
      <c r="P152" s="189" t="s">
        <v>530</v>
      </c>
    </row>
    <row r="153" spans="1:16" ht="12.75">
      <c r="A153" s="191"/>
      <c r="B153" s="191"/>
      <c r="C153" s="184" t="s">
        <v>186</v>
      </c>
      <c r="D153" s="185">
        <v>445937</v>
      </c>
      <c r="E153" s="192">
        <v>42373</v>
      </c>
      <c r="F153" s="175">
        <v>4</v>
      </c>
      <c r="G153" s="175" t="s">
        <v>755</v>
      </c>
      <c r="H153" s="175" t="s">
        <v>534</v>
      </c>
      <c r="I153" s="175">
        <v>5</v>
      </c>
      <c r="J153" s="175">
        <v>6</v>
      </c>
      <c r="K153" s="175">
        <v>1.8</v>
      </c>
      <c r="L153" s="175">
        <v>38</v>
      </c>
      <c r="M153" s="175">
        <v>0</v>
      </c>
      <c r="N153" s="288">
        <v>0</v>
      </c>
      <c r="O153" s="287">
        <f t="shared" si="3"/>
        <v>0</v>
      </c>
      <c r="P153" s="184" t="s">
        <v>531</v>
      </c>
    </row>
    <row r="154" spans="1:16" ht="12.75">
      <c r="A154" s="191"/>
      <c r="B154" s="191"/>
      <c r="C154" s="184" t="s">
        <v>186</v>
      </c>
      <c r="D154" s="185">
        <v>445937</v>
      </c>
      <c r="E154" s="192">
        <v>42373</v>
      </c>
      <c r="F154" s="175">
        <v>4</v>
      </c>
      <c r="G154" s="175" t="s">
        <v>755</v>
      </c>
      <c r="H154" s="175" t="s">
        <v>534</v>
      </c>
      <c r="I154" s="175">
        <v>3</v>
      </c>
      <c r="J154" s="175">
        <v>23</v>
      </c>
      <c r="K154" s="175">
        <v>1.7</v>
      </c>
      <c r="L154" s="175">
        <v>28</v>
      </c>
      <c r="M154" s="175">
        <v>0</v>
      </c>
      <c r="N154" s="288">
        <v>0</v>
      </c>
      <c r="O154" s="287">
        <f t="shared" si="3"/>
        <v>0</v>
      </c>
      <c r="P154" s="184" t="s">
        <v>531</v>
      </c>
    </row>
    <row r="155" spans="1:16" ht="12.75">
      <c r="A155" s="191"/>
      <c r="B155" s="191"/>
      <c r="C155" s="184" t="s">
        <v>186</v>
      </c>
      <c r="D155" s="185">
        <v>445937</v>
      </c>
      <c r="E155" s="192">
        <v>42373</v>
      </c>
      <c r="F155" s="175">
        <v>4</v>
      </c>
      <c r="G155" s="175" t="s">
        <v>755</v>
      </c>
      <c r="H155" s="175" t="s">
        <v>534</v>
      </c>
      <c r="I155" s="175">
        <v>23</v>
      </c>
      <c r="J155" s="175">
        <v>1</v>
      </c>
      <c r="K155" s="175">
        <v>1.2</v>
      </c>
      <c r="L155" s="175">
        <v>11</v>
      </c>
      <c r="M155" s="175">
        <v>0</v>
      </c>
      <c r="N155" s="288">
        <v>0</v>
      </c>
      <c r="O155" s="287">
        <f t="shared" si="3"/>
        <v>0</v>
      </c>
      <c r="P155" s="184" t="s">
        <v>531</v>
      </c>
    </row>
    <row r="156" spans="1:16" ht="12.75">
      <c r="A156" s="191"/>
      <c r="B156" s="191"/>
      <c r="C156" s="184" t="s">
        <v>186</v>
      </c>
      <c r="D156" s="185">
        <v>445937</v>
      </c>
      <c r="E156" s="192">
        <v>42373</v>
      </c>
      <c r="F156" s="175">
        <v>4</v>
      </c>
      <c r="G156" s="175" t="s">
        <v>755</v>
      </c>
      <c r="H156" s="175" t="s">
        <v>535</v>
      </c>
      <c r="I156" s="175">
        <v>23</v>
      </c>
      <c r="J156" s="175">
        <v>4</v>
      </c>
      <c r="K156" s="175">
        <v>2.8</v>
      </c>
      <c r="L156" s="175">
        <v>31</v>
      </c>
      <c r="M156" s="175">
        <v>0</v>
      </c>
      <c r="N156" s="288">
        <v>0</v>
      </c>
      <c r="O156" s="287">
        <f t="shared" si="3"/>
        <v>0</v>
      </c>
      <c r="P156" s="184" t="s">
        <v>531</v>
      </c>
    </row>
    <row r="157" spans="1:16" ht="12.75">
      <c r="A157" s="191"/>
      <c r="B157" s="191"/>
      <c r="C157" s="184" t="s">
        <v>186</v>
      </c>
      <c r="D157" s="185">
        <v>445937</v>
      </c>
      <c r="E157" s="192">
        <v>42373</v>
      </c>
      <c r="F157" s="175">
        <v>4</v>
      </c>
      <c r="G157" s="175" t="s">
        <v>755</v>
      </c>
      <c r="H157" s="175" t="s">
        <v>534</v>
      </c>
      <c r="I157" s="175">
        <v>3</v>
      </c>
      <c r="J157" s="175">
        <v>18</v>
      </c>
      <c r="K157" s="175">
        <v>2</v>
      </c>
      <c r="L157" s="175">
        <v>34</v>
      </c>
      <c r="M157" s="175">
        <v>0</v>
      </c>
      <c r="N157" s="288">
        <v>0</v>
      </c>
      <c r="O157" s="287">
        <f t="shared" si="3"/>
        <v>0</v>
      </c>
      <c r="P157" s="184" t="s">
        <v>531</v>
      </c>
    </row>
    <row r="158" spans="1:16" ht="12.75">
      <c r="A158" s="191"/>
      <c r="B158" s="191"/>
      <c r="C158" s="184" t="s">
        <v>186</v>
      </c>
      <c r="D158" s="185">
        <v>445937</v>
      </c>
      <c r="E158" s="192">
        <v>42373</v>
      </c>
      <c r="F158" s="175">
        <v>4</v>
      </c>
      <c r="G158" s="175" t="s">
        <v>755</v>
      </c>
      <c r="H158" s="175" t="s">
        <v>534</v>
      </c>
      <c r="I158" s="175">
        <v>85</v>
      </c>
      <c r="J158" s="175">
        <v>1</v>
      </c>
      <c r="K158" s="175">
        <v>4.1</v>
      </c>
      <c r="L158" s="175">
        <v>37</v>
      </c>
      <c r="M158" s="175">
        <v>0</v>
      </c>
      <c r="N158" s="288">
        <v>0</v>
      </c>
      <c r="O158" s="287">
        <f t="shared" si="3"/>
        <v>0</v>
      </c>
      <c r="P158" s="184" t="s">
        <v>526</v>
      </c>
    </row>
    <row r="159" spans="1:16" ht="12.75">
      <c r="A159" s="191"/>
      <c r="B159" s="191"/>
      <c r="C159" s="184" t="s">
        <v>186</v>
      </c>
      <c r="D159" s="185">
        <v>445937</v>
      </c>
      <c r="E159" s="192">
        <v>42373</v>
      </c>
      <c r="F159" s="175">
        <v>4</v>
      </c>
      <c r="G159" s="175" t="s">
        <v>755</v>
      </c>
      <c r="H159" s="175" t="s">
        <v>535</v>
      </c>
      <c r="I159" s="175">
        <v>68</v>
      </c>
      <c r="J159" s="175">
        <v>14</v>
      </c>
      <c r="K159" s="175">
        <v>1.3</v>
      </c>
      <c r="L159" s="175">
        <v>12</v>
      </c>
      <c r="M159" s="175">
        <v>0</v>
      </c>
      <c r="N159" s="288">
        <v>0</v>
      </c>
      <c r="O159" s="287">
        <f t="shared" si="3"/>
        <v>0</v>
      </c>
      <c r="P159" s="184" t="s">
        <v>526</v>
      </c>
    </row>
    <row r="160" spans="1:16" ht="12.75">
      <c r="A160" s="191"/>
      <c r="B160" s="191"/>
      <c r="C160" s="184" t="s">
        <v>186</v>
      </c>
      <c r="D160" s="185">
        <v>445937</v>
      </c>
      <c r="E160" s="192">
        <v>42373</v>
      </c>
      <c r="F160" s="175">
        <v>4</v>
      </c>
      <c r="G160" s="175" t="s">
        <v>755</v>
      </c>
      <c r="H160" s="175" t="s">
        <v>535</v>
      </c>
      <c r="I160" s="175">
        <v>80</v>
      </c>
      <c r="J160" s="175">
        <v>1</v>
      </c>
      <c r="K160" s="175">
        <v>2</v>
      </c>
      <c r="L160" s="175">
        <v>40</v>
      </c>
      <c r="M160" s="175">
        <v>0</v>
      </c>
      <c r="N160" s="288">
        <v>0</v>
      </c>
      <c r="O160" s="287">
        <f>M160-N160</f>
        <v>0</v>
      </c>
      <c r="P160" s="184" t="s">
        <v>526</v>
      </c>
    </row>
    <row r="161" spans="1:16" ht="12.75">
      <c r="A161" s="191"/>
      <c r="B161" s="191"/>
      <c r="C161" s="184" t="s">
        <v>186</v>
      </c>
      <c r="D161" s="185">
        <v>445937</v>
      </c>
      <c r="E161" s="192">
        <v>42373</v>
      </c>
      <c r="F161" s="175">
        <v>4</v>
      </c>
      <c r="G161" s="175" t="s">
        <v>755</v>
      </c>
      <c r="H161" s="175" t="s">
        <v>535</v>
      </c>
      <c r="I161" s="175">
        <v>80</v>
      </c>
      <c r="J161" s="175">
        <v>10</v>
      </c>
      <c r="K161" s="175">
        <v>1.2</v>
      </c>
      <c r="L161" s="175">
        <v>28</v>
      </c>
      <c r="M161" s="175">
        <v>0</v>
      </c>
      <c r="N161" s="288">
        <v>0</v>
      </c>
      <c r="O161" s="287">
        <f t="shared" si="3"/>
        <v>0</v>
      </c>
      <c r="P161" s="184" t="s">
        <v>526</v>
      </c>
    </row>
    <row r="162" spans="1:16" ht="12.75">
      <c r="A162" s="191"/>
      <c r="B162" s="191"/>
      <c r="C162" s="184" t="s">
        <v>186</v>
      </c>
      <c r="D162" s="185">
        <v>445937</v>
      </c>
      <c r="E162" s="192">
        <v>42373</v>
      </c>
      <c r="F162" s="175">
        <v>4</v>
      </c>
      <c r="G162" s="175" t="s">
        <v>755</v>
      </c>
      <c r="H162" s="175" t="s">
        <v>535</v>
      </c>
      <c r="I162" s="175">
        <v>80</v>
      </c>
      <c r="J162" s="175">
        <v>12</v>
      </c>
      <c r="K162" s="175">
        <v>2.8</v>
      </c>
      <c r="L162" s="175">
        <v>31</v>
      </c>
      <c r="M162" s="175">
        <v>0</v>
      </c>
      <c r="N162" s="288">
        <v>0</v>
      </c>
      <c r="O162" s="287">
        <f t="shared" si="3"/>
        <v>0</v>
      </c>
      <c r="P162" s="184" t="s">
        <v>526</v>
      </c>
    </row>
    <row r="163" spans="1:16" ht="12.75">
      <c r="A163" s="191"/>
      <c r="B163" s="191"/>
      <c r="C163" s="198" t="s">
        <v>184</v>
      </c>
      <c r="D163" s="185">
        <v>445938</v>
      </c>
      <c r="E163" s="192">
        <v>42373</v>
      </c>
      <c r="F163" s="175">
        <v>4</v>
      </c>
      <c r="G163" s="175" t="s">
        <v>755</v>
      </c>
      <c r="H163" s="175" t="s">
        <v>534</v>
      </c>
      <c r="I163" s="199">
        <v>3</v>
      </c>
      <c r="J163" s="199">
        <v>4</v>
      </c>
      <c r="K163" s="199">
        <v>0.4</v>
      </c>
      <c r="L163" s="199">
        <v>5</v>
      </c>
      <c r="M163" s="199">
        <v>0</v>
      </c>
      <c r="N163" s="288">
        <v>0</v>
      </c>
      <c r="O163" s="287">
        <f t="shared" si="3"/>
        <v>0</v>
      </c>
      <c r="P163" s="198" t="s">
        <v>528</v>
      </c>
    </row>
    <row r="164" spans="1:16" ht="12.75">
      <c r="A164" s="191"/>
      <c r="B164" s="191"/>
      <c r="C164" s="198" t="s">
        <v>184</v>
      </c>
      <c r="D164" s="185">
        <v>445938</v>
      </c>
      <c r="E164" s="192">
        <v>42373</v>
      </c>
      <c r="F164" s="175">
        <v>4</v>
      </c>
      <c r="G164" s="175" t="s">
        <v>755</v>
      </c>
      <c r="H164" s="175" t="s">
        <v>534</v>
      </c>
      <c r="I164" s="199">
        <v>8</v>
      </c>
      <c r="J164" s="199">
        <v>9</v>
      </c>
      <c r="K164" s="199">
        <v>3.9</v>
      </c>
      <c r="L164" s="199">
        <v>69</v>
      </c>
      <c r="M164" s="199">
        <v>25</v>
      </c>
      <c r="N164" s="288">
        <v>0</v>
      </c>
      <c r="O164" s="287">
        <f t="shared" si="3"/>
        <v>25</v>
      </c>
      <c r="P164" s="198" t="s">
        <v>540</v>
      </c>
    </row>
    <row r="165" spans="1:16" ht="12.75">
      <c r="A165" s="191"/>
      <c r="B165" s="191"/>
      <c r="C165" s="198" t="s">
        <v>184</v>
      </c>
      <c r="D165" s="185">
        <v>445938</v>
      </c>
      <c r="E165" s="192">
        <v>42373</v>
      </c>
      <c r="F165" s="175">
        <v>4</v>
      </c>
      <c r="G165" s="175" t="s">
        <v>755</v>
      </c>
      <c r="H165" s="175" t="s">
        <v>534</v>
      </c>
      <c r="I165" s="199">
        <v>50</v>
      </c>
      <c r="J165" s="199">
        <v>1</v>
      </c>
      <c r="K165" s="199">
        <v>8</v>
      </c>
      <c r="L165" s="199">
        <v>127</v>
      </c>
      <c r="M165" s="199">
        <v>31</v>
      </c>
      <c r="N165" s="288">
        <v>0</v>
      </c>
      <c r="O165" s="287">
        <f t="shared" si="3"/>
        <v>31</v>
      </c>
      <c r="P165" s="198" t="s">
        <v>541</v>
      </c>
    </row>
    <row r="166" spans="1:16" ht="12.75">
      <c r="A166" s="191"/>
      <c r="B166" s="191"/>
      <c r="C166" s="198" t="s">
        <v>184</v>
      </c>
      <c r="D166" s="185">
        <v>445938</v>
      </c>
      <c r="E166" s="192">
        <v>42373</v>
      </c>
      <c r="F166" s="175">
        <v>4</v>
      </c>
      <c r="G166" s="175" t="s">
        <v>755</v>
      </c>
      <c r="H166" s="175" t="s">
        <v>534</v>
      </c>
      <c r="I166" s="199">
        <v>88</v>
      </c>
      <c r="J166" s="199">
        <v>4</v>
      </c>
      <c r="K166" s="199">
        <v>3.5</v>
      </c>
      <c r="L166" s="199">
        <v>29</v>
      </c>
      <c r="M166" s="199">
        <v>0</v>
      </c>
      <c r="N166" s="288">
        <v>0</v>
      </c>
      <c r="O166" s="287">
        <f t="shared" si="3"/>
        <v>0</v>
      </c>
      <c r="P166" s="198" t="s">
        <v>528</v>
      </c>
    </row>
    <row r="167" spans="1:16" ht="12.75">
      <c r="A167" s="191"/>
      <c r="B167" s="191"/>
      <c r="C167" s="184" t="s">
        <v>187</v>
      </c>
      <c r="D167" s="185">
        <v>445950</v>
      </c>
      <c r="E167" s="192">
        <v>42373</v>
      </c>
      <c r="F167" s="175">
        <v>4</v>
      </c>
      <c r="G167" s="175" t="s">
        <v>755</v>
      </c>
      <c r="H167" s="175" t="s">
        <v>544</v>
      </c>
      <c r="I167" s="175">
        <v>32</v>
      </c>
      <c r="J167" s="201">
        <v>7</v>
      </c>
      <c r="K167" s="193">
        <v>1</v>
      </c>
      <c r="L167" s="175">
        <v>7</v>
      </c>
      <c r="M167" s="175">
        <v>0</v>
      </c>
      <c r="N167" s="288">
        <v>0</v>
      </c>
      <c r="O167" s="287">
        <f t="shared" si="3"/>
        <v>0</v>
      </c>
      <c r="P167" s="184" t="s">
        <v>546</v>
      </c>
    </row>
    <row r="168" spans="1:16" ht="12.75">
      <c r="A168" s="191"/>
      <c r="B168" s="191"/>
      <c r="C168" s="184" t="s">
        <v>187</v>
      </c>
      <c r="D168" s="185">
        <v>445950</v>
      </c>
      <c r="E168" s="192">
        <v>42373</v>
      </c>
      <c r="F168" s="175">
        <v>4</v>
      </c>
      <c r="G168" s="175" t="s">
        <v>755</v>
      </c>
      <c r="H168" s="175" t="s">
        <v>544</v>
      </c>
      <c r="I168" s="175">
        <v>52</v>
      </c>
      <c r="J168" s="201">
        <v>2</v>
      </c>
      <c r="K168" s="193">
        <v>0.4</v>
      </c>
      <c r="L168" s="175">
        <v>8</v>
      </c>
      <c r="M168" s="175">
        <v>0</v>
      </c>
      <c r="N168" s="288">
        <v>0</v>
      </c>
      <c r="O168" s="287">
        <f t="shared" si="3"/>
        <v>0</v>
      </c>
      <c r="P168" s="184" t="s">
        <v>542</v>
      </c>
    </row>
    <row r="169" spans="1:16" ht="12.75">
      <c r="A169" s="191"/>
      <c r="B169" s="191"/>
      <c r="C169" s="184" t="s">
        <v>187</v>
      </c>
      <c r="D169" s="185">
        <v>445950</v>
      </c>
      <c r="E169" s="192">
        <v>42373</v>
      </c>
      <c r="F169" s="175">
        <v>4</v>
      </c>
      <c r="G169" s="175" t="s">
        <v>755</v>
      </c>
      <c r="H169" s="175" t="s">
        <v>544</v>
      </c>
      <c r="I169" s="175">
        <v>51</v>
      </c>
      <c r="J169" s="201">
        <v>27</v>
      </c>
      <c r="K169" s="193">
        <v>0.8</v>
      </c>
      <c r="L169" s="175">
        <v>14</v>
      </c>
      <c r="M169" s="175">
        <v>0</v>
      </c>
      <c r="N169" s="288">
        <v>0</v>
      </c>
      <c r="O169" s="287">
        <f t="shared" si="3"/>
        <v>0</v>
      </c>
      <c r="P169" s="184" t="s">
        <v>542</v>
      </c>
    </row>
    <row r="170" spans="1:16" ht="12.75">
      <c r="A170" s="191"/>
      <c r="B170" s="191"/>
      <c r="C170" s="184" t="s">
        <v>187</v>
      </c>
      <c r="D170" s="185">
        <v>445950</v>
      </c>
      <c r="E170" s="192">
        <v>42373</v>
      </c>
      <c r="F170" s="175">
        <v>4</v>
      </c>
      <c r="G170" s="175" t="s">
        <v>755</v>
      </c>
      <c r="H170" s="175" t="s">
        <v>756</v>
      </c>
      <c r="I170" s="175">
        <v>68</v>
      </c>
      <c r="J170" s="201">
        <v>8</v>
      </c>
      <c r="K170" s="193">
        <v>0.5</v>
      </c>
      <c r="L170" s="175">
        <v>12</v>
      </c>
      <c r="M170" s="175">
        <v>0</v>
      </c>
      <c r="N170" s="288">
        <v>0</v>
      </c>
      <c r="O170" s="287">
        <f t="shared" si="3"/>
        <v>0</v>
      </c>
      <c r="P170" s="184" t="s">
        <v>558</v>
      </c>
    </row>
    <row r="171" spans="1:16" ht="12.75">
      <c r="A171" s="191"/>
      <c r="B171" s="191"/>
      <c r="C171" s="184" t="s">
        <v>185</v>
      </c>
      <c r="D171" s="185">
        <v>445928</v>
      </c>
      <c r="E171" s="192">
        <v>42373</v>
      </c>
      <c r="F171" s="175">
        <v>4</v>
      </c>
      <c r="G171" s="175" t="s">
        <v>757</v>
      </c>
      <c r="H171" s="175" t="s">
        <v>534</v>
      </c>
      <c r="I171" s="175">
        <v>26</v>
      </c>
      <c r="J171" s="175">
        <v>20</v>
      </c>
      <c r="K171" s="175">
        <v>2.7</v>
      </c>
      <c r="L171" s="175">
        <v>65</v>
      </c>
      <c r="M171" s="175">
        <v>63</v>
      </c>
      <c r="N171" s="288">
        <v>11</v>
      </c>
      <c r="O171" s="287">
        <f aca="true" t="shared" si="4" ref="O171:O204">M171-N171</f>
        <v>52</v>
      </c>
      <c r="P171" s="184" t="s">
        <v>530</v>
      </c>
    </row>
    <row r="172" spans="1:16" ht="12.75">
      <c r="A172" s="191"/>
      <c r="B172" s="191"/>
      <c r="C172" s="184" t="s">
        <v>185</v>
      </c>
      <c r="D172" s="185">
        <v>445928</v>
      </c>
      <c r="E172" s="192">
        <v>42373</v>
      </c>
      <c r="F172" s="175">
        <v>4</v>
      </c>
      <c r="G172" s="175" t="s">
        <v>757</v>
      </c>
      <c r="H172" s="175" t="s">
        <v>534</v>
      </c>
      <c r="I172" s="175">
        <v>29</v>
      </c>
      <c r="J172" s="175">
        <v>15</v>
      </c>
      <c r="K172" s="175">
        <v>4.5</v>
      </c>
      <c r="L172" s="175">
        <v>81</v>
      </c>
      <c r="M172" s="175">
        <v>70</v>
      </c>
      <c r="N172" s="288">
        <v>23</v>
      </c>
      <c r="O172" s="287">
        <f t="shared" si="4"/>
        <v>47</v>
      </c>
      <c r="P172" s="184" t="s">
        <v>530</v>
      </c>
    </row>
    <row r="173" spans="1:16" ht="12.75">
      <c r="A173" s="191"/>
      <c r="B173" s="191"/>
      <c r="C173" s="184" t="s">
        <v>185</v>
      </c>
      <c r="D173" s="185">
        <v>445928</v>
      </c>
      <c r="E173" s="192">
        <v>42373</v>
      </c>
      <c r="F173" s="175">
        <v>4</v>
      </c>
      <c r="G173" s="175" t="s">
        <v>757</v>
      </c>
      <c r="H173" s="175" t="s">
        <v>534</v>
      </c>
      <c r="I173" s="175">
        <v>34</v>
      </c>
      <c r="J173" s="175">
        <v>13</v>
      </c>
      <c r="K173" s="175">
        <v>4</v>
      </c>
      <c r="L173" s="175">
        <v>114</v>
      </c>
      <c r="M173" s="175">
        <v>102</v>
      </c>
      <c r="N173" s="288">
        <v>45</v>
      </c>
      <c r="O173" s="287">
        <f t="shared" si="4"/>
        <v>57</v>
      </c>
      <c r="P173" s="184" t="s">
        <v>531</v>
      </c>
    </row>
    <row r="174" spans="1:16" ht="12.75">
      <c r="A174" s="191"/>
      <c r="B174" s="191"/>
      <c r="C174" s="184" t="s">
        <v>185</v>
      </c>
      <c r="D174" s="185">
        <v>445928</v>
      </c>
      <c r="E174" s="192">
        <v>42373</v>
      </c>
      <c r="F174" s="175">
        <v>4</v>
      </c>
      <c r="G174" s="175" t="s">
        <v>757</v>
      </c>
      <c r="H174" s="175" t="s">
        <v>534</v>
      </c>
      <c r="I174" s="175">
        <v>95</v>
      </c>
      <c r="J174" s="175">
        <v>3</v>
      </c>
      <c r="K174" s="175">
        <v>3.7</v>
      </c>
      <c r="L174" s="175">
        <v>109</v>
      </c>
      <c r="M174" s="175">
        <v>105</v>
      </c>
      <c r="N174" s="288">
        <v>10</v>
      </c>
      <c r="O174" s="287">
        <f t="shared" si="4"/>
        <v>95</v>
      </c>
      <c r="P174" s="184" t="s">
        <v>530</v>
      </c>
    </row>
    <row r="175" spans="1:16" ht="12.75">
      <c r="A175" s="191"/>
      <c r="B175" s="191"/>
      <c r="C175" s="184" t="s">
        <v>185</v>
      </c>
      <c r="D175" s="185">
        <v>445928</v>
      </c>
      <c r="E175" s="192">
        <v>42373</v>
      </c>
      <c r="F175" s="175">
        <v>4</v>
      </c>
      <c r="G175" s="175" t="s">
        <v>757</v>
      </c>
      <c r="H175" s="175" t="s">
        <v>534</v>
      </c>
      <c r="I175" s="175">
        <v>96</v>
      </c>
      <c r="J175" s="175">
        <v>1</v>
      </c>
      <c r="K175" s="175">
        <v>2</v>
      </c>
      <c r="L175" s="175">
        <v>43</v>
      </c>
      <c r="M175" s="175">
        <v>41</v>
      </c>
      <c r="N175" s="288">
        <v>2</v>
      </c>
      <c r="O175" s="287">
        <f t="shared" si="4"/>
        <v>39</v>
      </c>
      <c r="P175" s="184" t="s">
        <v>530</v>
      </c>
    </row>
    <row r="176" spans="1:16" ht="12.75">
      <c r="A176" s="191"/>
      <c r="B176" s="191"/>
      <c r="C176" s="184" t="s">
        <v>185</v>
      </c>
      <c r="D176" s="185">
        <v>445928</v>
      </c>
      <c r="E176" s="192">
        <v>42373</v>
      </c>
      <c r="F176" s="175">
        <v>4</v>
      </c>
      <c r="G176" s="175" t="s">
        <v>757</v>
      </c>
      <c r="H176" s="175" t="s">
        <v>534</v>
      </c>
      <c r="I176" s="175">
        <v>109</v>
      </c>
      <c r="J176" s="175">
        <v>5</v>
      </c>
      <c r="K176" s="175">
        <v>1.7</v>
      </c>
      <c r="L176" s="175">
        <v>34</v>
      </c>
      <c r="M176" s="175">
        <v>32</v>
      </c>
      <c r="N176" s="288">
        <v>4</v>
      </c>
      <c r="O176" s="287">
        <f t="shared" si="4"/>
        <v>28</v>
      </c>
      <c r="P176" s="184" t="s">
        <v>531</v>
      </c>
    </row>
    <row r="177" spans="1:16" ht="12.75">
      <c r="A177" s="191"/>
      <c r="B177" s="191"/>
      <c r="C177" s="184" t="s">
        <v>189</v>
      </c>
      <c r="D177" s="185">
        <v>445946</v>
      </c>
      <c r="E177" s="192">
        <v>42373</v>
      </c>
      <c r="F177" s="175">
        <v>2</v>
      </c>
      <c r="G177" s="175" t="s">
        <v>757</v>
      </c>
      <c r="H177" s="175" t="s">
        <v>534</v>
      </c>
      <c r="I177" s="175">
        <v>43</v>
      </c>
      <c r="J177" s="175">
        <v>3</v>
      </c>
      <c r="K177" s="175">
        <v>6.5</v>
      </c>
      <c r="L177" s="175">
        <v>65</v>
      </c>
      <c r="M177" s="175">
        <v>56</v>
      </c>
      <c r="N177" s="288">
        <v>0</v>
      </c>
      <c r="O177" s="287">
        <f t="shared" si="4"/>
        <v>56</v>
      </c>
      <c r="P177" s="184" t="s">
        <v>536</v>
      </c>
    </row>
    <row r="178" spans="1:16" ht="12.75">
      <c r="A178" s="191"/>
      <c r="B178" s="191"/>
      <c r="C178" s="184" t="s">
        <v>532</v>
      </c>
      <c r="D178" s="185">
        <v>445931</v>
      </c>
      <c r="E178" s="192">
        <v>42373</v>
      </c>
      <c r="F178" s="175">
        <v>4</v>
      </c>
      <c r="G178" s="175" t="s">
        <v>757</v>
      </c>
      <c r="H178" s="175" t="s">
        <v>534</v>
      </c>
      <c r="I178" s="175">
        <v>41</v>
      </c>
      <c r="J178" s="193">
        <v>1</v>
      </c>
      <c r="K178" s="175">
        <v>4.5</v>
      </c>
      <c r="L178" s="175">
        <v>145</v>
      </c>
      <c r="M178" s="175">
        <v>130</v>
      </c>
      <c r="N178" s="288">
        <v>32</v>
      </c>
      <c r="O178" s="287">
        <f t="shared" si="4"/>
        <v>98</v>
      </c>
      <c r="P178" s="184" t="s">
        <v>533</v>
      </c>
    </row>
    <row r="179" spans="1:16" ht="12.75">
      <c r="A179" s="191"/>
      <c r="B179" s="191"/>
      <c r="C179" s="184" t="s">
        <v>186</v>
      </c>
      <c r="D179" s="185">
        <v>445934</v>
      </c>
      <c r="E179" s="192">
        <v>42373</v>
      </c>
      <c r="F179" s="175">
        <v>4</v>
      </c>
      <c r="G179" s="175" t="s">
        <v>757</v>
      </c>
      <c r="H179" s="175" t="s">
        <v>537</v>
      </c>
      <c r="I179" s="175">
        <v>6</v>
      </c>
      <c r="J179" s="175">
        <v>6</v>
      </c>
      <c r="K179" s="175">
        <v>1.5</v>
      </c>
      <c r="L179" s="175">
        <v>14</v>
      </c>
      <c r="M179" s="175">
        <v>14</v>
      </c>
      <c r="N179" s="288">
        <v>0</v>
      </c>
      <c r="O179" s="287">
        <f t="shared" si="4"/>
        <v>14</v>
      </c>
      <c r="P179" s="184" t="s">
        <v>531</v>
      </c>
    </row>
    <row r="180" spans="1:16" ht="12.75">
      <c r="A180" s="191"/>
      <c r="B180" s="191"/>
      <c r="C180" s="184" t="s">
        <v>186</v>
      </c>
      <c r="D180" s="185">
        <v>445934</v>
      </c>
      <c r="E180" s="192">
        <v>42373</v>
      </c>
      <c r="F180" s="175">
        <v>4</v>
      </c>
      <c r="G180" s="175" t="s">
        <v>757</v>
      </c>
      <c r="H180" s="175" t="s">
        <v>535</v>
      </c>
      <c r="I180" s="175">
        <v>11</v>
      </c>
      <c r="J180" s="175">
        <v>8</v>
      </c>
      <c r="K180" s="175">
        <v>4.3</v>
      </c>
      <c r="L180" s="175">
        <v>129</v>
      </c>
      <c r="M180" s="175">
        <v>119</v>
      </c>
      <c r="N180" s="288">
        <v>0</v>
      </c>
      <c r="O180" s="287">
        <f t="shared" si="4"/>
        <v>119</v>
      </c>
      <c r="P180" s="189" t="s">
        <v>530</v>
      </c>
    </row>
    <row r="181" spans="1:16" ht="12.75">
      <c r="A181" s="191"/>
      <c r="B181" s="191"/>
      <c r="C181" s="184" t="s">
        <v>186</v>
      </c>
      <c r="D181" s="185">
        <v>445934</v>
      </c>
      <c r="E181" s="192">
        <v>42373</v>
      </c>
      <c r="F181" s="175">
        <v>4</v>
      </c>
      <c r="G181" s="175" t="s">
        <v>757</v>
      </c>
      <c r="H181" s="175" t="s">
        <v>534</v>
      </c>
      <c r="I181" s="175">
        <v>34</v>
      </c>
      <c r="J181" s="175">
        <v>11</v>
      </c>
      <c r="K181" s="175">
        <v>4.5</v>
      </c>
      <c r="L181" s="175">
        <v>121</v>
      </c>
      <c r="M181" s="175">
        <v>106</v>
      </c>
      <c r="N181" s="288">
        <v>23</v>
      </c>
      <c r="O181" s="287">
        <f t="shared" si="4"/>
        <v>83</v>
      </c>
      <c r="P181" s="184" t="s">
        <v>531</v>
      </c>
    </row>
    <row r="182" spans="1:16" ht="12.75">
      <c r="A182" s="191"/>
      <c r="B182" s="191"/>
      <c r="C182" s="184" t="s">
        <v>186</v>
      </c>
      <c r="D182" s="185">
        <v>445934</v>
      </c>
      <c r="E182" s="192">
        <v>42373</v>
      </c>
      <c r="F182" s="175">
        <v>4</v>
      </c>
      <c r="G182" s="175" t="s">
        <v>757</v>
      </c>
      <c r="H182" s="175" t="s">
        <v>534</v>
      </c>
      <c r="I182" s="175">
        <v>35</v>
      </c>
      <c r="J182" s="175">
        <v>12</v>
      </c>
      <c r="K182" s="175">
        <v>5</v>
      </c>
      <c r="L182" s="175">
        <v>117</v>
      </c>
      <c r="M182" s="175">
        <v>100</v>
      </c>
      <c r="N182" s="288">
        <v>12</v>
      </c>
      <c r="O182" s="287">
        <f t="shared" si="4"/>
        <v>88</v>
      </c>
      <c r="P182" s="184" t="s">
        <v>531</v>
      </c>
    </row>
    <row r="183" spans="1:16" ht="12.75">
      <c r="A183" s="191"/>
      <c r="B183" s="191"/>
      <c r="C183" s="184" t="s">
        <v>186</v>
      </c>
      <c r="D183" s="185">
        <v>445934</v>
      </c>
      <c r="E183" s="192">
        <v>42373</v>
      </c>
      <c r="F183" s="175">
        <v>4</v>
      </c>
      <c r="G183" s="175" t="s">
        <v>757</v>
      </c>
      <c r="H183" s="175" t="s">
        <v>534</v>
      </c>
      <c r="I183" s="175">
        <v>51</v>
      </c>
      <c r="J183" s="175">
        <v>3</v>
      </c>
      <c r="K183" s="175">
        <v>2.3</v>
      </c>
      <c r="L183" s="175">
        <v>54</v>
      </c>
      <c r="M183" s="175">
        <v>46</v>
      </c>
      <c r="N183" s="288">
        <v>10</v>
      </c>
      <c r="O183" s="287">
        <f t="shared" si="4"/>
        <v>36</v>
      </c>
      <c r="P183" s="184" t="s">
        <v>531</v>
      </c>
    </row>
    <row r="184" spans="1:16" ht="12.75">
      <c r="A184" s="191"/>
      <c r="B184" s="191"/>
      <c r="C184" s="184" t="s">
        <v>186</v>
      </c>
      <c r="D184" s="185">
        <v>445934</v>
      </c>
      <c r="E184" s="192">
        <v>42373</v>
      </c>
      <c r="F184" s="175">
        <v>4</v>
      </c>
      <c r="G184" s="175" t="s">
        <v>757</v>
      </c>
      <c r="H184" s="175" t="s">
        <v>534</v>
      </c>
      <c r="I184" s="175">
        <v>51</v>
      </c>
      <c r="J184" s="175">
        <v>7</v>
      </c>
      <c r="K184" s="175">
        <v>2.9</v>
      </c>
      <c r="L184" s="175">
        <v>108</v>
      </c>
      <c r="M184" s="175">
        <v>93</v>
      </c>
      <c r="N184" s="288">
        <v>9</v>
      </c>
      <c r="O184" s="287">
        <f t="shared" si="4"/>
        <v>84</v>
      </c>
      <c r="P184" s="184" t="s">
        <v>531</v>
      </c>
    </row>
    <row r="185" spans="1:16" ht="12.75">
      <c r="A185" s="191"/>
      <c r="B185" s="191"/>
      <c r="C185" s="184" t="s">
        <v>186</v>
      </c>
      <c r="D185" s="185">
        <v>445934</v>
      </c>
      <c r="E185" s="192">
        <v>42373</v>
      </c>
      <c r="F185" s="175">
        <v>4</v>
      </c>
      <c r="G185" s="175" t="s">
        <v>757</v>
      </c>
      <c r="H185" s="175" t="s">
        <v>534</v>
      </c>
      <c r="I185" s="175">
        <v>70</v>
      </c>
      <c r="J185" s="175">
        <v>9</v>
      </c>
      <c r="K185" s="175">
        <v>1.3</v>
      </c>
      <c r="L185" s="175">
        <v>28</v>
      </c>
      <c r="M185" s="175">
        <v>24</v>
      </c>
      <c r="N185" s="288">
        <v>0</v>
      </c>
      <c r="O185" s="287">
        <f t="shared" si="4"/>
        <v>24</v>
      </c>
      <c r="P185" s="184" t="s">
        <v>526</v>
      </c>
    </row>
    <row r="186" spans="1:16" ht="12.75">
      <c r="A186" s="191"/>
      <c r="B186" s="191"/>
      <c r="C186" s="184" t="s">
        <v>186</v>
      </c>
      <c r="D186" s="185">
        <v>445934</v>
      </c>
      <c r="E186" s="192">
        <v>42373</v>
      </c>
      <c r="F186" s="175">
        <v>4</v>
      </c>
      <c r="G186" s="175" t="s">
        <v>757</v>
      </c>
      <c r="H186" s="175" t="s">
        <v>534</v>
      </c>
      <c r="I186" s="175">
        <v>86</v>
      </c>
      <c r="J186" s="175">
        <v>15</v>
      </c>
      <c r="K186" s="175">
        <v>1.8</v>
      </c>
      <c r="L186" s="175">
        <v>94</v>
      </c>
      <c r="M186" s="175">
        <v>81</v>
      </c>
      <c r="N186" s="288">
        <v>19</v>
      </c>
      <c r="O186" s="287">
        <f t="shared" si="4"/>
        <v>62</v>
      </c>
      <c r="P186" s="184" t="s">
        <v>526</v>
      </c>
    </row>
    <row r="187" spans="1:16" ht="12.75">
      <c r="A187" s="191"/>
      <c r="B187" s="191"/>
      <c r="C187" s="184" t="s">
        <v>186</v>
      </c>
      <c r="D187" s="185">
        <v>445934</v>
      </c>
      <c r="E187" s="192">
        <v>42373</v>
      </c>
      <c r="F187" s="175">
        <v>4</v>
      </c>
      <c r="G187" s="175" t="s">
        <v>757</v>
      </c>
      <c r="H187" s="175" t="s">
        <v>534</v>
      </c>
      <c r="I187" s="175">
        <v>86</v>
      </c>
      <c r="J187" s="175">
        <v>17</v>
      </c>
      <c r="K187" s="175">
        <v>1.4</v>
      </c>
      <c r="L187" s="175">
        <v>60</v>
      </c>
      <c r="M187" s="175">
        <v>53</v>
      </c>
      <c r="N187" s="288">
        <v>11</v>
      </c>
      <c r="O187" s="287">
        <f t="shared" si="4"/>
        <v>42</v>
      </c>
      <c r="P187" s="184" t="s">
        <v>526</v>
      </c>
    </row>
    <row r="188" spans="1:16" ht="12.75">
      <c r="A188" s="191"/>
      <c r="B188" s="191"/>
      <c r="C188" s="184" t="s">
        <v>186</v>
      </c>
      <c r="D188" s="185">
        <v>445934</v>
      </c>
      <c r="E188" s="192">
        <v>42373</v>
      </c>
      <c r="F188" s="175">
        <v>4</v>
      </c>
      <c r="G188" s="175" t="s">
        <v>757</v>
      </c>
      <c r="H188" s="175" t="s">
        <v>534</v>
      </c>
      <c r="I188" s="175">
        <v>86</v>
      </c>
      <c r="J188" s="175">
        <v>9</v>
      </c>
      <c r="K188" s="175">
        <v>0.5</v>
      </c>
      <c r="L188" s="175">
        <v>25</v>
      </c>
      <c r="M188" s="175">
        <v>23</v>
      </c>
      <c r="N188" s="288">
        <v>1</v>
      </c>
      <c r="O188" s="287">
        <f t="shared" si="4"/>
        <v>22</v>
      </c>
      <c r="P188" s="184" t="s">
        <v>526</v>
      </c>
    </row>
    <row r="189" spans="1:16" ht="12.75">
      <c r="A189" s="191"/>
      <c r="B189" s="191"/>
      <c r="C189" s="184" t="s">
        <v>186</v>
      </c>
      <c r="D189" s="185">
        <v>445934</v>
      </c>
      <c r="E189" s="192">
        <v>42373</v>
      </c>
      <c r="F189" s="175">
        <v>4</v>
      </c>
      <c r="G189" s="175" t="s">
        <v>757</v>
      </c>
      <c r="H189" s="175" t="s">
        <v>569</v>
      </c>
      <c r="I189" s="175">
        <v>4</v>
      </c>
      <c r="J189" s="175">
        <v>8</v>
      </c>
      <c r="K189" s="175">
        <v>2.6</v>
      </c>
      <c r="L189" s="175">
        <v>28</v>
      </c>
      <c r="M189" s="175">
        <v>25</v>
      </c>
      <c r="N189" s="288">
        <v>0</v>
      </c>
      <c r="O189" s="287">
        <f t="shared" si="4"/>
        <v>25</v>
      </c>
      <c r="P189" s="184" t="s">
        <v>531</v>
      </c>
    </row>
    <row r="190" spans="1:16" ht="12.75">
      <c r="A190" s="191"/>
      <c r="B190" s="191"/>
      <c r="C190" s="184" t="s">
        <v>186</v>
      </c>
      <c r="D190" s="185">
        <v>445934</v>
      </c>
      <c r="E190" s="192">
        <v>42373</v>
      </c>
      <c r="F190" s="175">
        <v>4</v>
      </c>
      <c r="G190" s="175" t="s">
        <v>757</v>
      </c>
      <c r="H190" s="175" t="s">
        <v>535</v>
      </c>
      <c r="I190" s="175">
        <v>10</v>
      </c>
      <c r="J190" s="175">
        <v>23</v>
      </c>
      <c r="K190" s="175">
        <v>2.6</v>
      </c>
      <c r="L190" s="175">
        <v>18</v>
      </c>
      <c r="M190" s="175">
        <v>17</v>
      </c>
      <c r="N190" s="288">
        <v>0</v>
      </c>
      <c r="O190" s="287">
        <f t="shared" si="4"/>
        <v>17</v>
      </c>
      <c r="P190" s="184" t="s">
        <v>531</v>
      </c>
    </row>
    <row r="191" spans="1:16" ht="12.75">
      <c r="A191" s="191"/>
      <c r="B191" s="191"/>
      <c r="C191" s="184" t="s">
        <v>186</v>
      </c>
      <c r="D191" s="185">
        <v>445934</v>
      </c>
      <c r="E191" s="192">
        <v>42373</v>
      </c>
      <c r="F191" s="175">
        <v>4</v>
      </c>
      <c r="G191" s="175" t="s">
        <v>757</v>
      </c>
      <c r="H191" s="175" t="s">
        <v>538</v>
      </c>
      <c r="I191" s="175">
        <v>77</v>
      </c>
      <c r="J191" s="175">
        <v>10</v>
      </c>
      <c r="K191" s="175">
        <v>1</v>
      </c>
      <c r="L191" s="175">
        <v>15</v>
      </c>
      <c r="M191" s="175">
        <v>14</v>
      </c>
      <c r="N191" s="288">
        <v>0</v>
      </c>
      <c r="O191" s="287">
        <f t="shared" si="4"/>
        <v>14</v>
      </c>
      <c r="P191" s="184" t="s">
        <v>526</v>
      </c>
    </row>
    <row r="192" spans="1:16" ht="12.75">
      <c r="A192" s="191"/>
      <c r="B192" s="191"/>
      <c r="C192" s="184" t="s">
        <v>186</v>
      </c>
      <c r="D192" s="185">
        <v>445934</v>
      </c>
      <c r="E192" s="192">
        <v>42373</v>
      </c>
      <c r="F192" s="175">
        <v>4</v>
      </c>
      <c r="G192" s="175" t="s">
        <v>757</v>
      </c>
      <c r="H192" s="175" t="s">
        <v>538</v>
      </c>
      <c r="I192" s="175">
        <v>77</v>
      </c>
      <c r="J192" s="175">
        <v>14</v>
      </c>
      <c r="K192" s="175">
        <v>4.5</v>
      </c>
      <c r="L192" s="175">
        <v>72</v>
      </c>
      <c r="M192" s="175">
        <v>68</v>
      </c>
      <c r="N192" s="288">
        <v>0</v>
      </c>
      <c r="O192" s="287">
        <f t="shared" si="4"/>
        <v>68</v>
      </c>
      <c r="P192" s="184" t="s">
        <v>526</v>
      </c>
    </row>
    <row r="193" spans="1:16" ht="12.75">
      <c r="A193" s="289"/>
      <c r="B193" s="289"/>
      <c r="C193" s="290" t="s">
        <v>186</v>
      </c>
      <c r="D193" s="186">
        <v>445934</v>
      </c>
      <c r="E193" s="291">
        <v>42373</v>
      </c>
      <c r="F193" s="190">
        <v>4</v>
      </c>
      <c r="G193" s="190" t="s">
        <v>757</v>
      </c>
      <c r="H193" s="190" t="s">
        <v>535</v>
      </c>
      <c r="I193" s="190">
        <v>79</v>
      </c>
      <c r="J193" s="190">
        <v>5</v>
      </c>
      <c r="K193" s="190">
        <v>1</v>
      </c>
      <c r="L193" s="190">
        <v>16</v>
      </c>
      <c r="M193" s="190">
        <v>15</v>
      </c>
      <c r="N193" s="292">
        <v>0</v>
      </c>
      <c r="O193" s="287">
        <f t="shared" si="4"/>
        <v>15</v>
      </c>
      <c r="P193" s="184" t="s">
        <v>526</v>
      </c>
    </row>
    <row r="194" spans="1:16" ht="12.75">
      <c r="A194" s="191"/>
      <c r="B194" s="191"/>
      <c r="C194" s="198" t="s">
        <v>184</v>
      </c>
      <c r="D194" s="185">
        <v>445939</v>
      </c>
      <c r="E194" s="192">
        <v>42373</v>
      </c>
      <c r="F194" s="175">
        <v>4</v>
      </c>
      <c r="G194" s="175" t="s">
        <v>757</v>
      </c>
      <c r="H194" s="175" t="s">
        <v>534</v>
      </c>
      <c r="I194" s="199">
        <v>40</v>
      </c>
      <c r="J194" s="199">
        <v>5</v>
      </c>
      <c r="K194" s="199">
        <v>2.5</v>
      </c>
      <c r="L194" s="199">
        <v>106</v>
      </c>
      <c r="M194" s="199">
        <v>91</v>
      </c>
      <c r="N194" s="288">
        <v>24</v>
      </c>
      <c r="O194" s="287">
        <f t="shared" si="4"/>
        <v>67</v>
      </c>
      <c r="P194" s="198" t="s">
        <v>528</v>
      </c>
    </row>
    <row r="195" spans="1:16" ht="12.75">
      <c r="A195" s="191"/>
      <c r="B195" s="191"/>
      <c r="C195" s="198" t="s">
        <v>184</v>
      </c>
      <c r="D195" s="185">
        <v>445939</v>
      </c>
      <c r="E195" s="192">
        <v>42373</v>
      </c>
      <c r="F195" s="175">
        <v>4</v>
      </c>
      <c r="G195" s="175" t="s">
        <v>757</v>
      </c>
      <c r="H195" s="175" t="s">
        <v>534</v>
      </c>
      <c r="I195" s="199">
        <v>88</v>
      </c>
      <c r="J195" s="199">
        <v>16</v>
      </c>
      <c r="K195" s="199">
        <v>5.9</v>
      </c>
      <c r="L195" s="199">
        <v>205</v>
      </c>
      <c r="M195" s="199">
        <v>189</v>
      </c>
      <c r="N195" s="288">
        <v>73</v>
      </c>
      <c r="O195" s="287">
        <f t="shared" si="4"/>
        <v>116</v>
      </c>
      <c r="P195" s="198" t="s">
        <v>528</v>
      </c>
    </row>
    <row r="196" spans="1:16" ht="12.75">
      <c r="A196" s="191"/>
      <c r="B196" s="191"/>
      <c r="C196" s="184" t="s">
        <v>187</v>
      </c>
      <c r="D196" s="185">
        <v>445941</v>
      </c>
      <c r="E196" s="192">
        <v>42373</v>
      </c>
      <c r="F196" s="175">
        <v>4</v>
      </c>
      <c r="G196" s="175" t="s">
        <v>757</v>
      </c>
      <c r="H196" s="175" t="s">
        <v>537</v>
      </c>
      <c r="I196" s="175">
        <v>1</v>
      </c>
      <c r="J196" s="201">
        <v>16</v>
      </c>
      <c r="K196" s="193">
        <v>5.5</v>
      </c>
      <c r="L196" s="175">
        <v>61</v>
      </c>
      <c r="M196" s="175">
        <v>61</v>
      </c>
      <c r="N196" s="288">
        <v>0</v>
      </c>
      <c r="O196" s="287">
        <f t="shared" si="4"/>
        <v>61</v>
      </c>
      <c r="P196" s="184" t="s">
        <v>563</v>
      </c>
    </row>
    <row r="197" spans="1:16" ht="12.75">
      <c r="A197" s="191"/>
      <c r="B197" s="191"/>
      <c r="C197" s="184" t="s">
        <v>187</v>
      </c>
      <c r="D197" s="185">
        <v>445941</v>
      </c>
      <c r="E197" s="192">
        <v>42373</v>
      </c>
      <c r="F197" s="175">
        <v>4</v>
      </c>
      <c r="G197" s="175" t="s">
        <v>757</v>
      </c>
      <c r="H197" s="175" t="s">
        <v>562</v>
      </c>
      <c r="I197" s="175">
        <v>1</v>
      </c>
      <c r="J197" s="201">
        <v>24</v>
      </c>
      <c r="K197" s="193">
        <v>0.3</v>
      </c>
      <c r="L197" s="175">
        <v>14</v>
      </c>
      <c r="M197" s="175">
        <v>14</v>
      </c>
      <c r="N197" s="288">
        <v>0</v>
      </c>
      <c r="O197" s="287">
        <f t="shared" si="4"/>
        <v>14</v>
      </c>
      <c r="P197" s="184" t="s">
        <v>563</v>
      </c>
    </row>
    <row r="198" spans="1:16" ht="12.75">
      <c r="A198" s="191"/>
      <c r="B198" s="191"/>
      <c r="C198" s="184" t="s">
        <v>187</v>
      </c>
      <c r="D198" s="185">
        <v>445941</v>
      </c>
      <c r="E198" s="192">
        <v>42373</v>
      </c>
      <c r="F198" s="175">
        <v>4</v>
      </c>
      <c r="G198" s="175" t="s">
        <v>757</v>
      </c>
      <c r="H198" s="175" t="s">
        <v>537</v>
      </c>
      <c r="I198" s="175">
        <v>2</v>
      </c>
      <c r="J198" s="201">
        <v>2</v>
      </c>
      <c r="K198" s="193">
        <v>5.8</v>
      </c>
      <c r="L198" s="175">
        <v>187</v>
      </c>
      <c r="M198" s="175">
        <v>187</v>
      </c>
      <c r="N198" s="288">
        <v>0</v>
      </c>
      <c r="O198" s="287">
        <f t="shared" si="4"/>
        <v>187</v>
      </c>
      <c r="P198" s="184" t="s">
        <v>563</v>
      </c>
    </row>
    <row r="199" spans="1:16" ht="12.75">
      <c r="A199" s="191"/>
      <c r="B199" s="191"/>
      <c r="C199" s="184" t="s">
        <v>187</v>
      </c>
      <c r="D199" s="185">
        <v>445941</v>
      </c>
      <c r="E199" s="192">
        <v>42373</v>
      </c>
      <c r="F199" s="175">
        <v>4</v>
      </c>
      <c r="G199" s="175" t="s">
        <v>757</v>
      </c>
      <c r="H199" s="175" t="s">
        <v>544</v>
      </c>
      <c r="I199" s="175">
        <v>27</v>
      </c>
      <c r="J199" s="201">
        <v>5</v>
      </c>
      <c r="K199" s="193">
        <v>1.4</v>
      </c>
      <c r="L199" s="175">
        <v>35</v>
      </c>
      <c r="M199" s="175">
        <v>35</v>
      </c>
      <c r="N199" s="288">
        <v>0</v>
      </c>
      <c r="O199" s="287">
        <f t="shared" si="4"/>
        <v>35</v>
      </c>
      <c r="P199" s="184" t="s">
        <v>546</v>
      </c>
    </row>
    <row r="200" spans="1:16" ht="12.75">
      <c r="A200" s="191"/>
      <c r="B200" s="191"/>
      <c r="C200" s="184" t="s">
        <v>187</v>
      </c>
      <c r="D200" s="185">
        <v>445941</v>
      </c>
      <c r="E200" s="192">
        <v>42373</v>
      </c>
      <c r="F200" s="175">
        <v>4</v>
      </c>
      <c r="G200" s="175" t="s">
        <v>757</v>
      </c>
      <c r="H200" s="175" t="s">
        <v>544</v>
      </c>
      <c r="I200" s="175">
        <v>30</v>
      </c>
      <c r="J200" s="201">
        <v>15</v>
      </c>
      <c r="K200" s="193">
        <v>1.8</v>
      </c>
      <c r="L200" s="175">
        <v>30</v>
      </c>
      <c r="M200" s="175">
        <v>30</v>
      </c>
      <c r="N200" s="288">
        <v>0</v>
      </c>
      <c r="O200" s="287">
        <f t="shared" si="4"/>
        <v>30</v>
      </c>
      <c r="P200" s="184" t="s">
        <v>546</v>
      </c>
    </row>
    <row r="201" spans="1:16" ht="12.75">
      <c r="A201" s="191"/>
      <c r="B201" s="191"/>
      <c r="C201" s="184" t="s">
        <v>187</v>
      </c>
      <c r="D201" s="185">
        <v>445941</v>
      </c>
      <c r="E201" s="192">
        <v>42373</v>
      </c>
      <c r="F201" s="175">
        <v>4</v>
      </c>
      <c r="G201" s="175" t="s">
        <v>757</v>
      </c>
      <c r="H201" s="175" t="s">
        <v>537</v>
      </c>
      <c r="I201" s="175">
        <v>31</v>
      </c>
      <c r="J201" s="201">
        <v>5</v>
      </c>
      <c r="K201" s="193">
        <v>2.1</v>
      </c>
      <c r="L201" s="175">
        <v>75</v>
      </c>
      <c r="M201" s="175">
        <v>75</v>
      </c>
      <c r="N201" s="288">
        <v>4</v>
      </c>
      <c r="O201" s="287">
        <f t="shared" si="4"/>
        <v>71</v>
      </c>
      <c r="P201" s="184" t="s">
        <v>546</v>
      </c>
    </row>
    <row r="202" spans="1:16" ht="12.75">
      <c r="A202" s="191"/>
      <c r="B202" s="191"/>
      <c r="C202" s="184" t="s">
        <v>187</v>
      </c>
      <c r="D202" s="185">
        <v>445941</v>
      </c>
      <c r="E202" s="192">
        <v>42373</v>
      </c>
      <c r="F202" s="175">
        <v>4</v>
      </c>
      <c r="G202" s="175" t="s">
        <v>757</v>
      </c>
      <c r="H202" s="175" t="s">
        <v>537</v>
      </c>
      <c r="I202" s="175">
        <v>47</v>
      </c>
      <c r="J202" s="201">
        <v>22</v>
      </c>
      <c r="K202" s="193">
        <v>1.5</v>
      </c>
      <c r="L202" s="175">
        <v>17</v>
      </c>
      <c r="M202" s="175">
        <v>17</v>
      </c>
      <c r="N202" s="288">
        <v>0</v>
      </c>
      <c r="O202" s="287">
        <f t="shared" si="4"/>
        <v>17</v>
      </c>
      <c r="P202" s="184" t="s">
        <v>546</v>
      </c>
    </row>
    <row r="203" spans="1:16" ht="12.75">
      <c r="A203" s="191"/>
      <c r="B203" s="191"/>
      <c r="C203" s="184" t="s">
        <v>187</v>
      </c>
      <c r="D203" s="185">
        <v>445941</v>
      </c>
      <c r="E203" s="192">
        <v>42373</v>
      </c>
      <c r="F203" s="175">
        <v>4</v>
      </c>
      <c r="G203" s="175" t="s">
        <v>757</v>
      </c>
      <c r="H203" s="175" t="s">
        <v>537</v>
      </c>
      <c r="I203" s="175">
        <v>58</v>
      </c>
      <c r="J203" s="201">
        <v>3</v>
      </c>
      <c r="K203" s="193">
        <v>3.5</v>
      </c>
      <c r="L203" s="175">
        <v>81</v>
      </c>
      <c r="M203" s="175">
        <v>81</v>
      </c>
      <c r="N203" s="288">
        <v>0</v>
      </c>
      <c r="O203" s="287">
        <f t="shared" si="4"/>
        <v>81</v>
      </c>
      <c r="P203" s="184" t="s">
        <v>542</v>
      </c>
    </row>
    <row r="204" spans="1:16" ht="12.75">
      <c r="A204" s="191"/>
      <c r="B204" s="191"/>
      <c r="C204" s="184" t="s">
        <v>187</v>
      </c>
      <c r="D204" s="185">
        <v>445941</v>
      </c>
      <c r="E204" s="192">
        <v>42373</v>
      </c>
      <c r="F204" s="175">
        <v>4</v>
      </c>
      <c r="G204" s="175" t="s">
        <v>757</v>
      </c>
      <c r="H204" s="175" t="s">
        <v>537</v>
      </c>
      <c r="I204" s="175">
        <v>62</v>
      </c>
      <c r="J204" s="201">
        <v>12</v>
      </c>
      <c r="K204" s="193">
        <v>6.2</v>
      </c>
      <c r="L204" s="175">
        <v>85</v>
      </c>
      <c r="M204" s="175">
        <v>85</v>
      </c>
      <c r="N204" s="288">
        <v>0</v>
      </c>
      <c r="O204" s="287">
        <f t="shared" si="4"/>
        <v>85</v>
      </c>
      <c r="P204" s="184" t="s">
        <v>558</v>
      </c>
    </row>
    <row r="205" spans="1:16" ht="12.75">
      <c r="A205" s="191"/>
      <c r="B205" s="191"/>
      <c r="C205" s="184" t="s">
        <v>185</v>
      </c>
      <c r="D205" s="185">
        <v>445929</v>
      </c>
      <c r="E205" s="192">
        <v>42373</v>
      </c>
      <c r="F205" s="175">
        <v>4</v>
      </c>
      <c r="G205" s="175" t="s">
        <v>758</v>
      </c>
      <c r="H205" s="175" t="s">
        <v>534</v>
      </c>
      <c r="I205" s="175">
        <v>70</v>
      </c>
      <c r="J205" s="175">
        <v>6</v>
      </c>
      <c r="K205" s="175">
        <v>2.4</v>
      </c>
      <c r="L205" s="175">
        <v>41</v>
      </c>
      <c r="M205" s="175">
        <v>39</v>
      </c>
      <c r="N205" s="288">
        <v>14</v>
      </c>
      <c r="O205" s="287">
        <f aca="true" t="shared" si="5" ref="O205:O231">M205-N205</f>
        <v>25</v>
      </c>
      <c r="P205" s="184" t="s">
        <v>530</v>
      </c>
    </row>
    <row r="206" spans="1:16" ht="12.75">
      <c r="A206" s="191"/>
      <c r="B206" s="191"/>
      <c r="C206" s="184" t="s">
        <v>185</v>
      </c>
      <c r="D206" s="185">
        <v>445929</v>
      </c>
      <c r="E206" s="192">
        <v>42373</v>
      </c>
      <c r="F206" s="175">
        <v>4</v>
      </c>
      <c r="G206" s="175" t="s">
        <v>758</v>
      </c>
      <c r="H206" s="175" t="s">
        <v>534</v>
      </c>
      <c r="I206" s="175">
        <v>99</v>
      </c>
      <c r="J206" s="175">
        <v>8</v>
      </c>
      <c r="K206" s="175">
        <v>3.7</v>
      </c>
      <c r="L206" s="175">
        <v>209</v>
      </c>
      <c r="M206" s="175">
        <v>197</v>
      </c>
      <c r="N206" s="288">
        <v>21</v>
      </c>
      <c r="O206" s="287">
        <f t="shared" si="5"/>
        <v>176</v>
      </c>
      <c r="P206" s="184" t="s">
        <v>531</v>
      </c>
    </row>
    <row r="207" spans="1:16" ht="12.75">
      <c r="A207" s="191"/>
      <c r="B207" s="191"/>
      <c r="C207" s="184" t="s">
        <v>189</v>
      </c>
      <c r="D207" s="185">
        <v>445947</v>
      </c>
      <c r="E207" s="192">
        <v>42373</v>
      </c>
      <c r="F207" s="175">
        <v>2</v>
      </c>
      <c r="G207" s="175" t="s">
        <v>758</v>
      </c>
      <c r="H207" s="175" t="s">
        <v>534</v>
      </c>
      <c r="I207" s="175">
        <v>7</v>
      </c>
      <c r="J207" s="175">
        <v>11</v>
      </c>
      <c r="K207" s="175">
        <v>2.2</v>
      </c>
      <c r="L207" s="175">
        <v>36</v>
      </c>
      <c r="M207" s="175">
        <v>35</v>
      </c>
      <c r="N207" s="288">
        <v>4</v>
      </c>
      <c r="O207" s="287">
        <f t="shared" si="5"/>
        <v>31</v>
      </c>
      <c r="P207" s="184" t="s">
        <v>536</v>
      </c>
    </row>
    <row r="208" spans="1:16" ht="12.75">
      <c r="A208" s="191"/>
      <c r="B208" s="191"/>
      <c r="C208" s="184" t="s">
        <v>189</v>
      </c>
      <c r="D208" s="185">
        <v>445947</v>
      </c>
      <c r="E208" s="192">
        <v>42373</v>
      </c>
      <c r="F208" s="175">
        <v>2</v>
      </c>
      <c r="G208" s="175" t="s">
        <v>758</v>
      </c>
      <c r="H208" s="175" t="s">
        <v>534</v>
      </c>
      <c r="I208" s="175">
        <v>18</v>
      </c>
      <c r="J208" s="175">
        <v>3</v>
      </c>
      <c r="K208" s="175">
        <v>1.4</v>
      </c>
      <c r="L208" s="175">
        <v>15</v>
      </c>
      <c r="M208" s="175">
        <v>14</v>
      </c>
      <c r="N208" s="288">
        <v>2</v>
      </c>
      <c r="O208" s="287">
        <f t="shared" si="5"/>
        <v>12</v>
      </c>
      <c r="P208" s="184" t="s">
        <v>536</v>
      </c>
    </row>
    <row r="209" spans="1:16" ht="12.75">
      <c r="A209" s="191"/>
      <c r="B209" s="191"/>
      <c r="C209" s="184" t="s">
        <v>189</v>
      </c>
      <c r="D209" s="185">
        <v>445947</v>
      </c>
      <c r="E209" s="192">
        <v>42373</v>
      </c>
      <c r="F209" s="175">
        <v>2</v>
      </c>
      <c r="G209" s="175" t="s">
        <v>758</v>
      </c>
      <c r="H209" s="175" t="s">
        <v>534</v>
      </c>
      <c r="I209" s="175">
        <v>18</v>
      </c>
      <c r="J209" s="175">
        <v>8</v>
      </c>
      <c r="K209" s="175">
        <v>0.7</v>
      </c>
      <c r="L209" s="175">
        <v>16</v>
      </c>
      <c r="M209" s="175">
        <v>15</v>
      </c>
      <c r="N209" s="288">
        <v>1</v>
      </c>
      <c r="O209" s="287">
        <f t="shared" si="5"/>
        <v>14</v>
      </c>
      <c r="P209" s="184" t="s">
        <v>536</v>
      </c>
    </row>
    <row r="210" spans="1:16" ht="12.75">
      <c r="A210" s="191"/>
      <c r="B210" s="191"/>
      <c r="C210" s="184" t="s">
        <v>189</v>
      </c>
      <c r="D210" s="185">
        <v>445947</v>
      </c>
      <c r="E210" s="192">
        <v>42373</v>
      </c>
      <c r="F210" s="175">
        <v>2</v>
      </c>
      <c r="G210" s="175" t="s">
        <v>758</v>
      </c>
      <c r="H210" s="175" t="s">
        <v>534</v>
      </c>
      <c r="I210" s="175">
        <v>22</v>
      </c>
      <c r="J210" s="175">
        <v>3</v>
      </c>
      <c r="K210" s="175">
        <v>2.2</v>
      </c>
      <c r="L210" s="175">
        <v>29</v>
      </c>
      <c r="M210" s="175">
        <v>23</v>
      </c>
      <c r="N210" s="288">
        <v>1</v>
      </c>
      <c r="O210" s="287">
        <f t="shared" si="5"/>
        <v>22</v>
      </c>
      <c r="P210" s="184" t="s">
        <v>536</v>
      </c>
    </row>
    <row r="211" spans="1:16" ht="12.75">
      <c r="A211" s="191"/>
      <c r="B211" s="191"/>
      <c r="C211" s="184" t="s">
        <v>532</v>
      </c>
      <c r="D211" s="185">
        <v>445932</v>
      </c>
      <c r="E211" s="192">
        <v>42373</v>
      </c>
      <c r="F211" s="175">
        <v>4</v>
      </c>
      <c r="G211" s="175" t="s">
        <v>758</v>
      </c>
      <c r="H211" s="175" t="s">
        <v>534</v>
      </c>
      <c r="I211" s="175">
        <v>20</v>
      </c>
      <c r="J211" s="193">
        <v>14</v>
      </c>
      <c r="K211" s="175">
        <v>7.6</v>
      </c>
      <c r="L211" s="175">
        <v>79</v>
      </c>
      <c r="M211" s="175">
        <v>66</v>
      </c>
      <c r="N211" s="288">
        <v>29</v>
      </c>
      <c r="O211" s="287">
        <f t="shared" si="5"/>
        <v>37</v>
      </c>
      <c r="P211" s="184" t="s">
        <v>530</v>
      </c>
    </row>
    <row r="212" spans="1:16" ht="12.75">
      <c r="A212" s="191"/>
      <c r="B212" s="191"/>
      <c r="C212" s="184" t="s">
        <v>532</v>
      </c>
      <c r="D212" s="185">
        <v>445932</v>
      </c>
      <c r="E212" s="192">
        <v>42373</v>
      </c>
      <c r="F212" s="175">
        <v>4</v>
      </c>
      <c r="G212" s="175" t="s">
        <v>758</v>
      </c>
      <c r="H212" s="175" t="s">
        <v>534</v>
      </c>
      <c r="I212" s="175">
        <v>20</v>
      </c>
      <c r="J212" s="193">
        <v>15</v>
      </c>
      <c r="K212" s="175">
        <v>7.8</v>
      </c>
      <c r="L212" s="175">
        <v>103</v>
      </c>
      <c r="M212" s="175">
        <v>81</v>
      </c>
      <c r="N212" s="288">
        <v>29</v>
      </c>
      <c r="O212" s="287">
        <f t="shared" si="5"/>
        <v>52</v>
      </c>
      <c r="P212" s="184" t="s">
        <v>530</v>
      </c>
    </row>
    <row r="213" spans="1:16" ht="12.75">
      <c r="A213" s="191"/>
      <c r="B213" s="191"/>
      <c r="C213" s="184" t="s">
        <v>532</v>
      </c>
      <c r="D213" s="185">
        <v>445932</v>
      </c>
      <c r="E213" s="192">
        <v>42373</v>
      </c>
      <c r="F213" s="175">
        <v>4</v>
      </c>
      <c r="G213" s="175" t="s">
        <v>758</v>
      </c>
      <c r="H213" s="175" t="s">
        <v>534</v>
      </c>
      <c r="I213" s="175">
        <v>51</v>
      </c>
      <c r="J213" s="193">
        <v>9</v>
      </c>
      <c r="K213" s="175">
        <v>11.9</v>
      </c>
      <c r="L213" s="175">
        <v>345</v>
      </c>
      <c r="M213" s="175">
        <v>290</v>
      </c>
      <c r="N213" s="288">
        <v>92</v>
      </c>
      <c r="O213" s="287">
        <f t="shared" si="5"/>
        <v>198</v>
      </c>
      <c r="P213" s="184" t="s">
        <v>533</v>
      </c>
    </row>
    <row r="214" spans="1:16" ht="12.75">
      <c r="A214" s="191"/>
      <c r="B214" s="191"/>
      <c r="C214" s="184" t="s">
        <v>532</v>
      </c>
      <c r="D214" s="185">
        <v>445932</v>
      </c>
      <c r="E214" s="192">
        <v>42373</v>
      </c>
      <c r="F214" s="175">
        <v>4</v>
      </c>
      <c r="G214" s="175" t="s">
        <v>758</v>
      </c>
      <c r="H214" s="175" t="s">
        <v>534</v>
      </c>
      <c r="I214" s="175">
        <v>72</v>
      </c>
      <c r="J214" s="193">
        <v>17</v>
      </c>
      <c r="K214" s="175">
        <v>2.1</v>
      </c>
      <c r="L214" s="175">
        <v>31</v>
      </c>
      <c r="M214" s="175">
        <v>19</v>
      </c>
      <c r="N214" s="288">
        <v>11</v>
      </c>
      <c r="O214" s="287">
        <f t="shared" si="5"/>
        <v>8</v>
      </c>
      <c r="P214" s="184" t="s">
        <v>533</v>
      </c>
    </row>
    <row r="215" spans="1:16" ht="12.75">
      <c r="A215" s="191"/>
      <c r="B215" s="191"/>
      <c r="C215" s="184" t="s">
        <v>532</v>
      </c>
      <c r="D215" s="185">
        <v>445932</v>
      </c>
      <c r="E215" s="192">
        <v>42373</v>
      </c>
      <c r="F215" s="175">
        <v>4</v>
      </c>
      <c r="G215" s="175" t="s">
        <v>758</v>
      </c>
      <c r="H215" s="175" t="s">
        <v>534</v>
      </c>
      <c r="I215" s="175">
        <v>88</v>
      </c>
      <c r="J215" s="193">
        <v>5</v>
      </c>
      <c r="K215" s="175">
        <v>6</v>
      </c>
      <c r="L215" s="175">
        <v>112</v>
      </c>
      <c r="M215" s="175">
        <v>95</v>
      </c>
      <c r="N215" s="288">
        <v>17</v>
      </c>
      <c r="O215" s="287">
        <f t="shared" si="5"/>
        <v>78</v>
      </c>
      <c r="P215" s="184" t="s">
        <v>533</v>
      </c>
    </row>
    <row r="216" spans="1:16" ht="12.75">
      <c r="A216" s="191"/>
      <c r="B216" s="191"/>
      <c r="C216" s="184" t="s">
        <v>532</v>
      </c>
      <c r="D216" s="185">
        <v>445932</v>
      </c>
      <c r="E216" s="192">
        <v>42373</v>
      </c>
      <c r="F216" s="175">
        <v>4</v>
      </c>
      <c r="G216" s="175" t="s">
        <v>758</v>
      </c>
      <c r="H216" s="175" t="s">
        <v>534</v>
      </c>
      <c r="I216" s="175">
        <v>88</v>
      </c>
      <c r="J216" s="193">
        <v>10</v>
      </c>
      <c r="K216" s="175">
        <v>4.6</v>
      </c>
      <c r="L216" s="175">
        <v>130</v>
      </c>
      <c r="M216" s="175">
        <v>120</v>
      </c>
      <c r="N216" s="288">
        <v>30</v>
      </c>
      <c r="O216" s="287">
        <f t="shared" si="5"/>
        <v>90</v>
      </c>
      <c r="P216" s="184" t="s">
        <v>533</v>
      </c>
    </row>
    <row r="217" spans="1:16" ht="12.75">
      <c r="A217" s="191"/>
      <c r="B217" s="191"/>
      <c r="C217" s="184" t="s">
        <v>186</v>
      </c>
      <c r="D217" s="185">
        <v>445935</v>
      </c>
      <c r="E217" s="192">
        <v>42373</v>
      </c>
      <c r="F217" s="175">
        <v>4</v>
      </c>
      <c r="G217" s="175" t="s">
        <v>758</v>
      </c>
      <c r="H217" s="175" t="s">
        <v>534</v>
      </c>
      <c r="I217" s="175">
        <v>35</v>
      </c>
      <c r="J217" s="175">
        <v>10</v>
      </c>
      <c r="K217" s="175">
        <v>11.5</v>
      </c>
      <c r="L217" s="175">
        <v>305</v>
      </c>
      <c r="M217" s="175">
        <v>262</v>
      </c>
      <c r="N217" s="288">
        <v>85</v>
      </c>
      <c r="O217" s="287">
        <f t="shared" si="5"/>
        <v>177</v>
      </c>
      <c r="P217" s="184" t="s">
        <v>531</v>
      </c>
    </row>
    <row r="218" spans="1:16" ht="12.75">
      <c r="A218" s="191"/>
      <c r="B218" s="191"/>
      <c r="C218" s="184" t="s">
        <v>186</v>
      </c>
      <c r="D218" s="185">
        <v>445935</v>
      </c>
      <c r="E218" s="192">
        <v>42373</v>
      </c>
      <c r="F218" s="175">
        <v>4</v>
      </c>
      <c r="G218" s="175" t="s">
        <v>758</v>
      </c>
      <c r="H218" s="175" t="s">
        <v>534</v>
      </c>
      <c r="I218" s="175">
        <v>35</v>
      </c>
      <c r="J218" s="175">
        <v>14</v>
      </c>
      <c r="K218" s="175">
        <v>1.9</v>
      </c>
      <c r="L218" s="175">
        <v>84</v>
      </c>
      <c r="M218" s="175">
        <v>73</v>
      </c>
      <c r="N218" s="288">
        <v>8</v>
      </c>
      <c r="O218" s="287">
        <f t="shared" si="5"/>
        <v>65</v>
      </c>
      <c r="P218" s="184" t="s">
        <v>531</v>
      </c>
    </row>
    <row r="219" spans="1:16" ht="12.75">
      <c r="A219" s="191"/>
      <c r="B219" s="191"/>
      <c r="C219" s="184" t="s">
        <v>186</v>
      </c>
      <c r="D219" s="185">
        <v>445935</v>
      </c>
      <c r="E219" s="192">
        <v>42373</v>
      </c>
      <c r="F219" s="175">
        <v>4</v>
      </c>
      <c r="G219" s="175" t="s">
        <v>758</v>
      </c>
      <c r="H219" s="175" t="s">
        <v>534</v>
      </c>
      <c r="I219" s="175">
        <v>55</v>
      </c>
      <c r="J219" s="175">
        <v>1</v>
      </c>
      <c r="K219" s="175">
        <v>3.8</v>
      </c>
      <c r="L219" s="175">
        <v>103</v>
      </c>
      <c r="M219" s="175">
        <v>89</v>
      </c>
      <c r="N219" s="288">
        <v>22</v>
      </c>
      <c r="O219" s="287">
        <f t="shared" si="5"/>
        <v>67</v>
      </c>
      <c r="P219" s="184" t="s">
        <v>526</v>
      </c>
    </row>
    <row r="220" spans="1:16" ht="12.75">
      <c r="A220" s="191"/>
      <c r="B220" s="191"/>
      <c r="C220" s="184" t="s">
        <v>186</v>
      </c>
      <c r="D220" s="185">
        <v>445935</v>
      </c>
      <c r="E220" s="192">
        <v>42373</v>
      </c>
      <c r="F220" s="175">
        <v>4</v>
      </c>
      <c r="G220" s="175" t="s">
        <v>758</v>
      </c>
      <c r="H220" s="175" t="s">
        <v>534</v>
      </c>
      <c r="I220" s="175">
        <v>55</v>
      </c>
      <c r="J220" s="175">
        <v>7</v>
      </c>
      <c r="K220" s="175">
        <v>1.5</v>
      </c>
      <c r="L220" s="175">
        <v>15</v>
      </c>
      <c r="M220" s="175">
        <v>13</v>
      </c>
      <c r="N220" s="288">
        <v>1</v>
      </c>
      <c r="O220" s="287">
        <f t="shared" si="5"/>
        <v>12</v>
      </c>
      <c r="P220" s="184" t="s">
        <v>526</v>
      </c>
    </row>
    <row r="221" spans="1:16" ht="12.75">
      <c r="A221" s="191"/>
      <c r="B221" s="191"/>
      <c r="C221" s="184" t="s">
        <v>186</v>
      </c>
      <c r="D221" s="185">
        <v>445935</v>
      </c>
      <c r="E221" s="192">
        <v>42373</v>
      </c>
      <c r="F221" s="175">
        <v>4</v>
      </c>
      <c r="G221" s="175" t="s">
        <v>758</v>
      </c>
      <c r="H221" s="175" t="s">
        <v>534</v>
      </c>
      <c r="I221" s="175">
        <v>6</v>
      </c>
      <c r="J221" s="175">
        <v>23</v>
      </c>
      <c r="K221" s="175">
        <v>8.3</v>
      </c>
      <c r="L221" s="175">
        <v>193</v>
      </c>
      <c r="M221" s="175">
        <v>174</v>
      </c>
      <c r="N221" s="288">
        <v>51</v>
      </c>
      <c r="O221" s="287">
        <f t="shared" si="5"/>
        <v>123</v>
      </c>
      <c r="P221" s="184" t="s">
        <v>531</v>
      </c>
    </row>
    <row r="222" spans="1:16" ht="12.75">
      <c r="A222" s="191"/>
      <c r="B222" s="191"/>
      <c r="C222" s="184" t="s">
        <v>186</v>
      </c>
      <c r="D222" s="185">
        <v>445935</v>
      </c>
      <c r="E222" s="192">
        <v>42373</v>
      </c>
      <c r="F222" s="175">
        <v>4</v>
      </c>
      <c r="G222" s="175" t="s">
        <v>758</v>
      </c>
      <c r="H222" s="175" t="s">
        <v>534</v>
      </c>
      <c r="I222" s="175">
        <v>6</v>
      </c>
      <c r="J222" s="175">
        <v>22</v>
      </c>
      <c r="K222" s="175">
        <v>7</v>
      </c>
      <c r="L222" s="175">
        <v>146</v>
      </c>
      <c r="M222" s="175">
        <v>127</v>
      </c>
      <c r="N222" s="288">
        <v>58</v>
      </c>
      <c r="O222" s="287">
        <f t="shared" si="5"/>
        <v>69</v>
      </c>
      <c r="P222" s="184" t="s">
        <v>531</v>
      </c>
    </row>
    <row r="223" spans="1:16" ht="12.75">
      <c r="A223" s="191"/>
      <c r="B223" s="191"/>
      <c r="C223" s="198" t="s">
        <v>184</v>
      </c>
      <c r="D223" s="185">
        <v>445940</v>
      </c>
      <c r="E223" s="192">
        <v>42373</v>
      </c>
      <c r="F223" s="175">
        <v>4</v>
      </c>
      <c r="G223" s="175" t="s">
        <v>758</v>
      </c>
      <c r="H223" s="175" t="s">
        <v>534</v>
      </c>
      <c r="I223" s="199">
        <v>17</v>
      </c>
      <c r="J223" s="199">
        <v>15</v>
      </c>
      <c r="K223" s="199">
        <v>3.7</v>
      </c>
      <c r="L223" s="199">
        <v>85</v>
      </c>
      <c r="M223" s="199">
        <v>85</v>
      </c>
      <c r="N223" s="288">
        <v>38</v>
      </c>
      <c r="O223" s="287">
        <f t="shared" si="5"/>
        <v>47</v>
      </c>
      <c r="P223" s="198" t="s">
        <v>540</v>
      </c>
    </row>
    <row r="224" spans="1:16" ht="12.75">
      <c r="A224" s="191"/>
      <c r="B224" s="191"/>
      <c r="C224" s="198" t="s">
        <v>184</v>
      </c>
      <c r="D224" s="185">
        <v>445940</v>
      </c>
      <c r="E224" s="192">
        <v>42373</v>
      </c>
      <c r="F224" s="175">
        <v>4</v>
      </c>
      <c r="G224" s="175" t="s">
        <v>758</v>
      </c>
      <c r="H224" s="175" t="s">
        <v>534</v>
      </c>
      <c r="I224" s="199">
        <v>30</v>
      </c>
      <c r="J224" s="199">
        <v>2</v>
      </c>
      <c r="K224" s="199">
        <v>6.5</v>
      </c>
      <c r="L224" s="199">
        <v>221</v>
      </c>
      <c r="M224" s="199">
        <v>221</v>
      </c>
      <c r="N224" s="288">
        <v>47</v>
      </c>
      <c r="O224" s="287">
        <f t="shared" si="5"/>
        <v>174</v>
      </c>
      <c r="P224" s="198" t="s">
        <v>528</v>
      </c>
    </row>
    <row r="225" spans="1:16" ht="12.75">
      <c r="A225" s="191"/>
      <c r="B225" s="191"/>
      <c r="C225" s="198" t="s">
        <v>184</v>
      </c>
      <c r="D225" s="185">
        <v>445940</v>
      </c>
      <c r="E225" s="192">
        <v>42373</v>
      </c>
      <c r="F225" s="175">
        <v>4</v>
      </c>
      <c r="G225" s="175" t="s">
        <v>758</v>
      </c>
      <c r="H225" s="175" t="s">
        <v>534</v>
      </c>
      <c r="I225" s="199">
        <v>39</v>
      </c>
      <c r="J225" s="199">
        <v>14</v>
      </c>
      <c r="K225" s="199">
        <v>1.2</v>
      </c>
      <c r="L225" s="199">
        <v>46</v>
      </c>
      <c r="M225" s="199">
        <v>46</v>
      </c>
      <c r="N225" s="288">
        <v>7</v>
      </c>
      <c r="O225" s="287">
        <f t="shared" si="5"/>
        <v>39</v>
      </c>
      <c r="P225" s="198" t="s">
        <v>528</v>
      </c>
    </row>
    <row r="226" spans="1:16" ht="12.75">
      <c r="A226" s="191"/>
      <c r="B226" s="191"/>
      <c r="C226" s="198" t="s">
        <v>184</v>
      </c>
      <c r="D226" s="185">
        <v>445940</v>
      </c>
      <c r="E226" s="192">
        <v>42373</v>
      </c>
      <c r="F226" s="175">
        <v>4</v>
      </c>
      <c r="G226" s="175" t="s">
        <v>758</v>
      </c>
      <c r="H226" s="175" t="s">
        <v>534</v>
      </c>
      <c r="I226" s="199">
        <v>45</v>
      </c>
      <c r="J226" s="199">
        <v>5</v>
      </c>
      <c r="K226" s="199">
        <v>2.6</v>
      </c>
      <c r="L226" s="199">
        <v>89</v>
      </c>
      <c r="M226" s="199">
        <v>89</v>
      </c>
      <c r="N226" s="288">
        <v>29</v>
      </c>
      <c r="O226" s="287">
        <f t="shared" si="5"/>
        <v>60</v>
      </c>
      <c r="P226" s="198" t="s">
        <v>528</v>
      </c>
    </row>
    <row r="227" spans="1:16" ht="12.75">
      <c r="A227" s="191"/>
      <c r="B227" s="191"/>
      <c r="C227" s="198" t="s">
        <v>184</v>
      </c>
      <c r="D227" s="185">
        <v>445940</v>
      </c>
      <c r="E227" s="192">
        <v>42373</v>
      </c>
      <c r="F227" s="175">
        <v>4</v>
      </c>
      <c r="G227" s="175" t="s">
        <v>758</v>
      </c>
      <c r="H227" s="175" t="s">
        <v>534</v>
      </c>
      <c r="I227" s="199">
        <v>57</v>
      </c>
      <c r="J227" s="199">
        <v>18</v>
      </c>
      <c r="K227" s="199">
        <v>7</v>
      </c>
      <c r="L227" s="199">
        <v>121</v>
      </c>
      <c r="M227" s="199">
        <v>121</v>
      </c>
      <c r="N227" s="288">
        <v>49</v>
      </c>
      <c r="O227" s="287">
        <f t="shared" si="5"/>
        <v>72</v>
      </c>
      <c r="P227" s="198" t="s">
        <v>528</v>
      </c>
    </row>
    <row r="228" spans="1:16" ht="12.75">
      <c r="A228" s="191"/>
      <c r="B228" s="191"/>
      <c r="C228" s="198" t="s">
        <v>184</v>
      </c>
      <c r="D228" s="185">
        <v>445940</v>
      </c>
      <c r="E228" s="192">
        <v>42373</v>
      </c>
      <c r="F228" s="175">
        <v>4</v>
      </c>
      <c r="G228" s="175" t="s">
        <v>758</v>
      </c>
      <c r="H228" s="175" t="s">
        <v>534</v>
      </c>
      <c r="I228" s="199">
        <v>63</v>
      </c>
      <c r="J228" s="199">
        <v>2</v>
      </c>
      <c r="K228" s="199">
        <v>13.5</v>
      </c>
      <c r="L228" s="199">
        <v>510</v>
      </c>
      <c r="M228" s="199">
        <v>510</v>
      </c>
      <c r="N228" s="288">
        <v>181</v>
      </c>
      <c r="O228" s="287">
        <f t="shared" si="5"/>
        <v>329</v>
      </c>
      <c r="P228" s="198" t="s">
        <v>541</v>
      </c>
    </row>
    <row r="229" spans="1:16" ht="12.75">
      <c r="A229" s="191"/>
      <c r="B229" s="191"/>
      <c r="C229" s="184" t="s">
        <v>187</v>
      </c>
      <c r="D229" s="185">
        <v>445942</v>
      </c>
      <c r="E229" s="192">
        <v>42373</v>
      </c>
      <c r="F229" s="175">
        <v>4</v>
      </c>
      <c r="G229" s="175" t="s">
        <v>758</v>
      </c>
      <c r="H229" s="175" t="s">
        <v>537</v>
      </c>
      <c r="I229" s="175">
        <v>22</v>
      </c>
      <c r="J229" s="201">
        <v>9</v>
      </c>
      <c r="K229" s="193">
        <v>7.3</v>
      </c>
      <c r="L229" s="175">
        <v>205</v>
      </c>
      <c r="M229" s="175">
        <v>205</v>
      </c>
      <c r="N229" s="288">
        <v>5</v>
      </c>
      <c r="O229" s="287">
        <f t="shared" si="5"/>
        <v>200</v>
      </c>
      <c r="P229" s="184" t="s">
        <v>545</v>
      </c>
    </row>
    <row r="230" spans="1:16" ht="12.75">
      <c r="A230" s="191"/>
      <c r="B230" s="191"/>
      <c r="C230" s="184" t="s">
        <v>187</v>
      </c>
      <c r="D230" s="185">
        <v>445942</v>
      </c>
      <c r="E230" s="192">
        <v>42373</v>
      </c>
      <c r="F230" s="175">
        <v>4</v>
      </c>
      <c r="G230" s="175" t="s">
        <v>758</v>
      </c>
      <c r="H230" s="175" t="s">
        <v>537</v>
      </c>
      <c r="I230" s="175">
        <v>29</v>
      </c>
      <c r="J230" s="201">
        <v>10</v>
      </c>
      <c r="K230" s="193">
        <v>7.5</v>
      </c>
      <c r="L230" s="175">
        <v>125</v>
      </c>
      <c r="M230" s="175">
        <v>125</v>
      </c>
      <c r="N230" s="288">
        <v>3</v>
      </c>
      <c r="O230" s="287">
        <f t="shared" si="5"/>
        <v>122</v>
      </c>
      <c r="P230" s="184" t="s">
        <v>546</v>
      </c>
    </row>
    <row r="231" spans="1:16" ht="12.75">
      <c r="A231" s="191"/>
      <c r="B231" s="191"/>
      <c r="C231" s="184" t="s">
        <v>187</v>
      </c>
      <c r="D231" s="185">
        <v>445942</v>
      </c>
      <c r="E231" s="192">
        <v>42373</v>
      </c>
      <c r="F231" s="175">
        <v>4</v>
      </c>
      <c r="G231" s="175" t="s">
        <v>758</v>
      </c>
      <c r="H231" s="175" t="s">
        <v>537</v>
      </c>
      <c r="I231" s="175">
        <v>46</v>
      </c>
      <c r="J231" s="201">
        <v>18</v>
      </c>
      <c r="K231" s="193">
        <v>6</v>
      </c>
      <c r="L231" s="175">
        <v>223</v>
      </c>
      <c r="M231" s="175">
        <v>223</v>
      </c>
      <c r="N231" s="288">
        <v>5</v>
      </c>
      <c r="O231" s="287">
        <f t="shared" si="5"/>
        <v>218</v>
      </c>
      <c r="P231" s="184" t="s">
        <v>546</v>
      </c>
    </row>
    <row r="232" spans="1:16" ht="12.75">
      <c r="A232" s="191"/>
      <c r="B232" s="191"/>
      <c r="C232" s="184" t="s">
        <v>185</v>
      </c>
      <c r="D232" s="185">
        <v>445956</v>
      </c>
      <c r="E232" s="192">
        <v>42381</v>
      </c>
      <c r="F232" s="293">
        <v>4</v>
      </c>
      <c r="G232" s="175" t="s">
        <v>653</v>
      </c>
      <c r="H232" s="185" t="s">
        <v>525</v>
      </c>
      <c r="I232" s="293">
        <v>22</v>
      </c>
      <c r="J232" s="294" t="s">
        <v>759</v>
      </c>
      <c r="K232" s="294">
        <v>6.7</v>
      </c>
      <c r="L232" s="293">
        <v>66</v>
      </c>
      <c r="M232" s="293">
        <v>58</v>
      </c>
      <c r="N232" s="295">
        <v>23</v>
      </c>
      <c r="O232" s="287">
        <f aca="true" t="shared" si="6" ref="O232:O242">M232-N232</f>
        <v>35</v>
      </c>
      <c r="P232" s="189" t="s">
        <v>530</v>
      </c>
    </row>
    <row r="233" spans="1:16" ht="12.75">
      <c r="A233" s="191"/>
      <c r="B233" s="191"/>
      <c r="C233" s="184" t="s">
        <v>185</v>
      </c>
      <c r="D233" s="185">
        <v>445956</v>
      </c>
      <c r="E233" s="192">
        <v>42381</v>
      </c>
      <c r="F233" s="293">
        <v>4</v>
      </c>
      <c r="G233" s="175" t="s">
        <v>653</v>
      </c>
      <c r="H233" s="185" t="s">
        <v>525</v>
      </c>
      <c r="I233" s="293">
        <v>27</v>
      </c>
      <c r="J233" s="294" t="s">
        <v>761</v>
      </c>
      <c r="K233" s="294" t="s">
        <v>762</v>
      </c>
      <c r="L233" s="293">
        <v>28</v>
      </c>
      <c r="M233" s="293">
        <v>28</v>
      </c>
      <c r="N233" s="295">
        <v>11</v>
      </c>
      <c r="O233" s="287">
        <f t="shared" si="6"/>
        <v>17</v>
      </c>
      <c r="P233" s="189" t="s">
        <v>530</v>
      </c>
    </row>
    <row r="234" spans="1:16" ht="12.75">
      <c r="A234" s="191"/>
      <c r="B234" s="191"/>
      <c r="C234" s="184" t="s">
        <v>185</v>
      </c>
      <c r="D234" s="185">
        <v>445956</v>
      </c>
      <c r="E234" s="192">
        <v>42381</v>
      </c>
      <c r="F234" s="293">
        <v>4</v>
      </c>
      <c r="G234" s="175" t="s">
        <v>653</v>
      </c>
      <c r="H234" s="185" t="s">
        <v>525</v>
      </c>
      <c r="I234" s="293">
        <v>50</v>
      </c>
      <c r="J234" s="294" t="s">
        <v>725</v>
      </c>
      <c r="K234" s="294">
        <v>2.2</v>
      </c>
      <c r="L234" s="293">
        <v>49</v>
      </c>
      <c r="M234" s="293">
        <v>48</v>
      </c>
      <c r="N234" s="295">
        <v>19</v>
      </c>
      <c r="O234" s="287">
        <f t="shared" si="6"/>
        <v>29</v>
      </c>
      <c r="P234" s="189" t="s">
        <v>763</v>
      </c>
    </row>
    <row r="235" spans="1:16" ht="12.75">
      <c r="A235" s="191"/>
      <c r="B235" s="191"/>
      <c r="C235" s="184" t="s">
        <v>185</v>
      </c>
      <c r="D235" s="185">
        <v>445956</v>
      </c>
      <c r="E235" s="192">
        <v>42381</v>
      </c>
      <c r="F235" s="293">
        <v>4</v>
      </c>
      <c r="G235" s="175" t="s">
        <v>653</v>
      </c>
      <c r="H235" s="185" t="s">
        <v>525</v>
      </c>
      <c r="I235" s="293">
        <v>51</v>
      </c>
      <c r="J235" s="294" t="s">
        <v>759</v>
      </c>
      <c r="K235" s="294" t="s">
        <v>551</v>
      </c>
      <c r="L235" s="293">
        <v>27</v>
      </c>
      <c r="M235" s="293">
        <v>26</v>
      </c>
      <c r="N235" s="295">
        <v>14</v>
      </c>
      <c r="O235" s="287">
        <f t="shared" si="6"/>
        <v>12</v>
      </c>
      <c r="P235" s="189" t="s">
        <v>763</v>
      </c>
    </row>
    <row r="236" spans="1:16" ht="12.75">
      <c r="A236" s="191"/>
      <c r="B236" s="191"/>
      <c r="C236" s="184" t="s">
        <v>185</v>
      </c>
      <c r="D236" s="185">
        <v>445956</v>
      </c>
      <c r="E236" s="192">
        <v>42381</v>
      </c>
      <c r="F236" s="293">
        <v>4</v>
      </c>
      <c r="G236" s="175" t="s">
        <v>653</v>
      </c>
      <c r="H236" s="185" t="s">
        <v>525</v>
      </c>
      <c r="I236" s="293">
        <v>53</v>
      </c>
      <c r="J236" s="294" t="s">
        <v>567</v>
      </c>
      <c r="K236" s="294" t="s">
        <v>766</v>
      </c>
      <c r="L236" s="293">
        <v>37</v>
      </c>
      <c r="M236" s="293">
        <v>31</v>
      </c>
      <c r="N236" s="295">
        <v>11</v>
      </c>
      <c r="O236" s="287">
        <f t="shared" si="6"/>
        <v>20</v>
      </c>
      <c r="P236" s="189" t="s">
        <v>530</v>
      </c>
    </row>
    <row r="237" spans="1:16" ht="12.75">
      <c r="A237" s="191"/>
      <c r="B237" s="191"/>
      <c r="C237" s="184" t="s">
        <v>185</v>
      </c>
      <c r="D237" s="185">
        <v>445956</v>
      </c>
      <c r="E237" s="192">
        <v>42381</v>
      </c>
      <c r="F237" s="293">
        <v>4</v>
      </c>
      <c r="G237" s="175" t="s">
        <v>653</v>
      </c>
      <c r="H237" s="185" t="s">
        <v>525</v>
      </c>
      <c r="I237" s="293">
        <v>83</v>
      </c>
      <c r="J237" s="294" t="s">
        <v>686</v>
      </c>
      <c r="K237" s="294" t="s">
        <v>767</v>
      </c>
      <c r="L237" s="293">
        <v>54</v>
      </c>
      <c r="M237" s="293">
        <v>54</v>
      </c>
      <c r="N237" s="295">
        <f>M237*18/100</f>
        <v>9.72</v>
      </c>
      <c r="O237" s="287">
        <f t="shared" si="6"/>
        <v>44.28</v>
      </c>
      <c r="P237" s="189" t="s">
        <v>530</v>
      </c>
    </row>
    <row r="238" spans="1:16" ht="13.5" customHeight="1">
      <c r="A238" s="191"/>
      <c r="B238" s="191"/>
      <c r="C238" s="184" t="s">
        <v>185</v>
      </c>
      <c r="D238" s="185">
        <v>445957</v>
      </c>
      <c r="E238" s="192">
        <v>42381</v>
      </c>
      <c r="F238" s="293">
        <v>4</v>
      </c>
      <c r="G238" s="175" t="s">
        <v>768</v>
      </c>
      <c r="H238" s="185" t="s">
        <v>525</v>
      </c>
      <c r="I238" s="293">
        <v>83</v>
      </c>
      <c r="J238" s="294" t="s">
        <v>760</v>
      </c>
      <c r="K238" s="294" t="s">
        <v>769</v>
      </c>
      <c r="L238" s="293">
        <v>16</v>
      </c>
      <c r="M238" s="293">
        <v>16</v>
      </c>
      <c r="N238" s="295">
        <v>5</v>
      </c>
      <c r="O238" s="287">
        <f t="shared" si="6"/>
        <v>11</v>
      </c>
      <c r="P238" s="189" t="s">
        <v>530</v>
      </c>
    </row>
    <row r="239" spans="1:16" ht="12.75">
      <c r="A239" s="191"/>
      <c r="B239" s="191"/>
      <c r="C239" s="184" t="s">
        <v>189</v>
      </c>
      <c r="D239" s="185">
        <v>445948</v>
      </c>
      <c r="E239" s="192">
        <v>42373</v>
      </c>
      <c r="F239" s="293">
        <v>2</v>
      </c>
      <c r="G239" s="175" t="s">
        <v>653</v>
      </c>
      <c r="H239" s="185" t="s">
        <v>525</v>
      </c>
      <c r="I239" s="293">
        <v>7</v>
      </c>
      <c r="J239" s="294">
        <v>5</v>
      </c>
      <c r="K239" s="294">
        <v>18</v>
      </c>
      <c r="L239" s="293">
        <v>126</v>
      </c>
      <c r="M239" s="293">
        <v>116</v>
      </c>
      <c r="N239" s="185">
        <v>17</v>
      </c>
      <c r="O239" s="287">
        <f t="shared" si="6"/>
        <v>99</v>
      </c>
      <c r="P239" s="189" t="s">
        <v>536</v>
      </c>
    </row>
    <row r="240" spans="1:16" ht="12.75">
      <c r="A240" s="191"/>
      <c r="B240" s="191"/>
      <c r="C240" s="184" t="s">
        <v>189</v>
      </c>
      <c r="D240" s="185">
        <v>445959</v>
      </c>
      <c r="E240" s="192">
        <v>42394</v>
      </c>
      <c r="F240" s="293">
        <v>2</v>
      </c>
      <c r="G240" s="175" t="s">
        <v>653</v>
      </c>
      <c r="H240" s="185" t="s">
        <v>525</v>
      </c>
      <c r="I240" s="293">
        <v>7</v>
      </c>
      <c r="J240" s="294">
        <v>7</v>
      </c>
      <c r="K240" s="294">
        <v>0.9</v>
      </c>
      <c r="L240" s="293">
        <v>9</v>
      </c>
      <c r="M240" s="293">
        <v>8</v>
      </c>
      <c r="N240" s="295">
        <f>M240*18/100</f>
        <v>1.44</v>
      </c>
      <c r="O240" s="287">
        <f t="shared" si="6"/>
        <v>6.5600000000000005</v>
      </c>
      <c r="P240" s="189" t="s">
        <v>536</v>
      </c>
    </row>
    <row r="241" spans="1:16" ht="12.75">
      <c r="A241" s="191"/>
      <c r="B241" s="191"/>
      <c r="C241" s="184" t="s">
        <v>189</v>
      </c>
      <c r="D241" s="185">
        <v>445959</v>
      </c>
      <c r="E241" s="192">
        <v>42394</v>
      </c>
      <c r="F241" s="293">
        <v>2</v>
      </c>
      <c r="G241" s="175" t="s">
        <v>653</v>
      </c>
      <c r="H241" s="185" t="s">
        <v>525</v>
      </c>
      <c r="I241" s="293">
        <v>7</v>
      </c>
      <c r="J241" s="294">
        <v>10</v>
      </c>
      <c r="K241" s="294">
        <v>1.6</v>
      </c>
      <c r="L241" s="293">
        <v>25</v>
      </c>
      <c r="M241" s="293">
        <v>24</v>
      </c>
      <c r="N241" s="295">
        <v>7</v>
      </c>
      <c r="O241" s="287">
        <f t="shared" si="6"/>
        <v>17</v>
      </c>
      <c r="P241" s="189" t="s">
        <v>536</v>
      </c>
    </row>
    <row r="242" spans="1:16" ht="12.75">
      <c r="A242" s="191"/>
      <c r="B242" s="191"/>
      <c r="C242" s="184" t="s">
        <v>189</v>
      </c>
      <c r="D242" s="185">
        <v>445959</v>
      </c>
      <c r="E242" s="192">
        <v>42394</v>
      </c>
      <c r="F242" s="293">
        <v>2</v>
      </c>
      <c r="G242" s="175" t="s">
        <v>653</v>
      </c>
      <c r="H242" s="185" t="s">
        <v>525</v>
      </c>
      <c r="I242" s="293">
        <v>7</v>
      </c>
      <c r="J242" s="294">
        <v>12</v>
      </c>
      <c r="K242" s="294">
        <v>3.2</v>
      </c>
      <c r="L242" s="293">
        <v>36</v>
      </c>
      <c r="M242" s="293">
        <v>35</v>
      </c>
      <c r="N242" s="295">
        <v>16</v>
      </c>
      <c r="O242" s="287">
        <f t="shared" si="6"/>
        <v>19</v>
      </c>
      <c r="P242" s="189" t="s">
        <v>536</v>
      </c>
    </row>
    <row r="243" spans="1:16" ht="12.75">
      <c r="A243" s="191"/>
      <c r="B243" s="191"/>
      <c r="C243" s="184" t="s">
        <v>189</v>
      </c>
      <c r="D243" s="185">
        <v>445948</v>
      </c>
      <c r="E243" s="192">
        <v>42373</v>
      </c>
      <c r="F243" s="293">
        <v>2</v>
      </c>
      <c r="G243" s="175" t="s">
        <v>653</v>
      </c>
      <c r="H243" s="185" t="s">
        <v>525</v>
      </c>
      <c r="I243" s="293">
        <v>49</v>
      </c>
      <c r="J243" s="294">
        <v>1</v>
      </c>
      <c r="K243" s="294">
        <v>15</v>
      </c>
      <c r="L243" s="293">
        <v>112</v>
      </c>
      <c r="M243" s="293">
        <v>101</v>
      </c>
      <c r="N243" s="185">
        <v>2</v>
      </c>
      <c r="O243" s="287">
        <f aca="true" t="shared" si="7" ref="O243:O252">M243-N243</f>
        <v>99</v>
      </c>
      <c r="P243" s="189" t="s">
        <v>536</v>
      </c>
    </row>
    <row r="244" spans="1:16" ht="12.75">
      <c r="A244" s="191"/>
      <c r="B244" s="191"/>
      <c r="C244" s="184" t="s">
        <v>189</v>
      </c>
      <c r="D244" s="185">
        <v>445948</v>
      </c>
      <c r="E244" s="192">
        <v>42373</v>
      </c>
      <c r="F244" s="293">
        <v>2</v>
      </c>
      <c r="G244" s="175" t="s">
        <v>653</v>
      </c>
      <c r="H244" s="185" t="s">
        <v>525</v>
      </c>
      <c r="I244" s="293">
        <v>49</v>
      </c>
      <c r="J244" s="294" t="s">
        <v>759</v>
      </c>
      <c r="K244" s="294" t="s">
        <v>772</v>
      </c>
      <c r="L244" s="293">
        <v>83</v>
      </c>
      <c r="M244" s="293">
        <v>74</v>
      </c>
      <c r="N244" s="185">
        <v>8</v>
      </c>
      <c r="O244" s="287">
        <f t="shared" si="7"/>
        <v>66</v>
      </c>
      <c r="P244" s="189" t="s">
        <v>536</v>
      </c>
    </row>
    <row r="245" spans="1:16" ht="12.75">
      <c r="A245" s="191"/>
      <c r="B245" s="191"/>
      <c r="C245" s="184" t="s">
        <v>189</v>
      </c>
      <c r="D245" s="185">
        <v>445948</v>
      </c>
      <c r="E245" s="192">
        <v>42373</v>
      </c>
      <c r="F245" s="293">
        <v>2</v>
      </c>
      <c r="G245" s="175" t="s">
        <v>653</v>
      </c>
      <c r="H245" s="185" t="s">
        <v>525</v>
      </c>
      <c r="I245" s="293">
        <v>50</v>
      </c>
      <c r="J245" s="294">
        <v>2</v>
      </c>
      <c r="K245" s="294">
        <v>9</v>
      </c>
      <c r="L245" s="293">
        <v>131</v>
      </c>
      <c r="M245" s="293">
        <v>130</v>
      </c>
      <c r="N245" s="185">
        <v>43</v>
      </c>
      <c r="O245" s="287">
        <f t="shared" si="7"/>
        <v>87</v>
      </c>
      <c r="P245" s="189" t="s">
        <v>536</v>
      </c>
    </row>
    <row r="246" spans="1:16" ht="12.75">
      <c r="A246" s="191"/>
      <c r="B246" s="191"/>
      <c r="C246" s="184" t="s">
        <v>189</v>
      </c>
      <c r="D246" s="185">
        <v>445948</v>
      </c>
      <c r="E246" s="192">
        <v>42373</v>
      </c>
      <c r="F246" s="293">
        <v>2</v>
      </c>
      <c r="G246" s="175" t="s">
        <v>653</v>
      </c>
      <c r="H246" s="185" t="s">
        <v>525</v>
      </c>
      <c r="I246" s="293">
        <v>50</v>
      </c>
      <c r="J246" s="294">
        <v>3</v>
      </c>
      <c r="K246" s="294">
        <v>2.1</v>
      </c>
      <c r="L246" s="293">
        <v>18</v>
      </c>
      <c r="M246" s="293">
        <v>17</v>
      </c>
      <c r="N246" s="185">
        <v>1</v>
      </c>
      <c r="O246" s="287">
        <f t="shared" si="7"/>
        <v>16</v>
      </c>
      <c r="P246" s="189" t="s">
        <v>536</v>
      </c>
    </row>
    <row r="247" spans="1:16" ht="12.75">
      <c r="A247" s="191"/>
      <c r="B247" s="191"/>
      <c r="C247" s="184" t="s">
        <v>189</v>
      </c>
      <c r="D247" s="185">
        <v>445948</v>
      </c>
      <c r="E247" s="192">
        <v>42373</v>
      </c>
      <c r="F247" s="293">
        <v>2</v>
      </c>
      <c r="G247" s="175" t="s">
        <v>653</v>
      </c>
      <c r="H247" s="185" t="s">
        <v>525</v>
      </c>
      <c r="I247" s="293">
        <v>73</v>
      </c>
      <c r="J247" s="294">
        <v>4</v>
      </c>
      <c r="K247" s="294">
        <v>2.5</v>
      </c>
      <c r="L247" s="293">
        <v>16</v>
      </c>
      <c r="M247" s="293">
        <v>15</v>
      </c>
      <c r="N247" s="185">
        <v>0</v>
      </c>
      <c r="O247" s="287">
        <f t="shared" si="7"/>
        <v>15</v>
      </c>
      <c r="P247" s="189" t="s">
        <v>536</v>
      </c>
    </row>
    <row r="248" spans="1:16" ht="12.75">
      <c r="A248" s="191"/>
      <c r="B248" s="191"/>
      <c r="C248" s="184" t="s">
        <v>189</v>
      </c>
      <c r="D248" s="185">
        <v>445948</v>
      </c>
      <c r="E248" s="192">
        <v>42373</v>
      </c>
      <c r="F248" s="293">
        <v>2</v>
      </c>
      <c r="G248" s="175" t="s">
        <v>653</v>
      </c>
      <c r="H248" s="185" t="s">
        <v>525</v>
      </c>
      <c r="I248" s="293">
        <v>73</v>
      </c>
      <c r="J248" s="294">
        <v>5</v>
      </c>
      <c r="K248" s="294">
        <v>3.8</v>
      </c>
      <c r="L248" s="293">
        <v>28</v>
      </c>
      <c r="M248" s="293">
        <v>27</v>
      </c>
      <c r="N248" s="185">
        <v>5</v>
      </c>
      <c r="O248" s="287">
        <f t="shared" si="7"/>
        <v>22</v>
      </c>
      <c r="P248" s="189" t="s">
        <v>536</v>
      </c>
    </row>
    <row r="249" spans="1:16" ht="12.75">
      <c r="A249" s="191"/>
      <c r="B249" s="191"/>
      <c r="C249" s="184" t="s">
        <v>189</v>
      </c>
      <c r="D249" s="185">
        <v>445948</v>
      </c>
      <c r="E249" s="192">
        <v>42373</v>
      </c>
      <c r="F249" s="293">
        <v>2</v>
      </c>
      <c r="G249" s="175" t="s">
        <v>653</v>
      </c>
      <c r="H249" s="185" t="s">
        <v>525</v>
      </c>
      <c r="I249" s="293">
        <v>74</v>
      </c>
      <c r="J249" s="294" t="s">
        <v>725</v>
      </c>
      <c r="K249" s="294" t="s">
        <v>771</v>
      </c>
      <c r="L249" s="293">
        <v>11</v>
      </c>
      <c r="M249" s="293">
        <v>11</v>
      </c>
      <c r="N249" s="185">
        <v>0</v>
      </c>
      <c r="O249" s="287">
        <f t="shared" si="7"/>
        <v>11</v>
      </c>
      <c r="P249" s="189" t="s">
        <v>536</v>
      </c>
    </row>
    <row r="250" spans="1:16" ht="12.75">
      <c r="A250" s="191"/>
      <c r="B250" s="191"/>
      <c r="C250" s="184" t="s">
        <v>189</v>
      </c>
      <c r="D250" s="185">
        <v>445948</v>
      </c>
      <c r="E250" s="192">
        <v>42373</v>
      </c>
      <c r="F250" s="293">
        <v>2</v>
      </c>
      <c r="G250" s="175" t="s">
        <v>653</v>
      </c>
      <c r="H250" s="185" t="s">
        <v>525</v>
      </c>
      <c r="I250" s="293">
        <v>74</v>
      </c>
      <c r="J250" s="294">
        <v>4</v>
      </c>
      <c r="K250" s="294">
        <v>11</v>
      </c>
      <c r="L250" s="293">
        <v>74</v>
      </c>
      <c r="M250" s="293">
        <v>71</v>
      </c>
      <c r="N250" s="185">
        <v>28</v>
      </c>
      <c r="O250" s="287">
        <f t="shared" si="7"/>
        <v>43</v>
      </c>
      <c r="P250" s="189" t="s">
        <v>536</v>
      </c>
    </row>
    <row r="251" spans="1:16" ht="12.75">
      <c r="A251" s="191"/>
      <c r="B251" s="191"/>
      <c r="C251" s="184" t="s">
        <v>189</v>
      </c>
      <c r="D251" s="185">
        <v>445959</v>
      </c>
      <c r="E251" s="192">
        <v>42394</v>
      </c>
      <c r="F251" s="293">
        <v>2</v>
      </c>
      <c r="G251" s="175" t="s">
        <v>653</v>
      </c>
      <c r="H251" s="185" t="s">
        <v>525</v>
      </c>
      <c r="I251" s="293">
        <v>74</v>
      </c>
      <c r="J251" s="294">
        <v>5</v>
      </c>
      <c r="K251" s="294">
        <v>4.1</v>
      </c>
      <c r="L251" s="293">
        <v>69</v>
      </c>
      <c r="M251" s="293">
        <v>66</v>
      </c>
      <c r="N251" s="295">
        <v>11</v>
      </c>
      <c r="O251" s="287">
        <f t="shared" si="7"/>
        <v>55</v>
      </c>
      <c r="P251" s="189" t="s">
        <v>536</v>
      </c>
    </row>
    <row r="252" spans="1:16" ht="12.75">
      <c r="A252" s="191"/>
      <c r="B252" s="191"/>
      <c r="C252" s="184" t="s">
        <v>189</v>
      </c>
      <c r="D252" s="185">
        <v>445959</v>
      </c>
      <c r="E252" s="192">
        <v>42394</v>
      </c>
      <c r="F252" s="293">
        <v>2</v>
      </c>
      <c r="G252" s="175" t="s">
        <v>653</v>
      </c>
      <c r="H252" s="185" t="s">
        <v>525</v>
      </c>
      <c r="I252" s="293">
        <v>74</v>
      </c>
      <c r="J252" s="294">
        <v>8</v>
      </c>
      <c r="K252" s="294">
        <v>3.8</v>
      </c>
      <c r="L252" s="293">
        <v>30</v>
      </c>
      <c r="M252" s="293">
        <v>30</v>
      </c>
      <c r="N252" s="295">
        <v>10</v>
      </c>
      <c r="O252" s="287">
        <f t="shared" si="7"/>
        <v>20</v>
      </c>
      <c r="P252" s="189" t="s">
        <v>536</v>
      </c>
    </row>
    <row r="253" spans="1:16" ht="12.75">
      <c r="A253" s="191"/>
      <c r="B253" s="191"/>
      <c r="C253" s="296" t="s">
        <v>186</v>
      </c>
      <c r="D253" s="185">
        <v>445936</v>
      </c>
      <c r="E253" s="192">
        <v>42373</v>
      </c>
      <c r="F253" s="293">
        <v>4</v>
      </c>
      <c r="G253" s="175" t="s">
        <v>653</v>
      </c>
      <c r="H253" s="185" t="s">
        <v>525</v>
      </c>
      <c r="I253" s="293">
        <v>7</v>
      </c>
      <c r="J253" s="294">
        <v>23</v>
      </c>
      <c r="K253" s="294" t="s">
        <v>764</v>
      </c>
      <c r="L253" s="293">
        <v>60</v>
      </c>
      <c r="M253" s="293">
        <v>58</v>
      </c>
      <c r="N253" s="185">
        <v>14</v>
      </c>
      <c r="O253" s="287">
        <f aca="true" t="shared" si="8" ref="O253:O259">M253-N253</f>
        <v>44</v>
      </c>
      <c r="P253" s="189" t="s">
        <v>763</v>
      </c>
    </row>
    <row r="254" spans="1:16" ht="12.75">
      <c r="A254" s="191"/>
      <c r="B254" s="191"/>
      <c r="C254" s="296" t="s">
        <v>186</v>
      </c>
      <c r="D254" s="185">
        <v>445936</v>
      </c>
      <c r="E254" s="192">
        <v>42373</v>
      </c>
      <c r="F254" s="293">
        <v>4</v>
      </c>
      <c r="G254" s="175" t="s">
        <v>653</v>
      </c>
      <c r="H254" s="185" t="s">
        <v>525</v>
      </c>
      <c r="I254" s="293">
        <v>17</v>
      </c>
      <c r="J254" s="294" t="s">
        <v>99</v>
      </c>
      <c r="K254" s="294" t="s">
        <v>774</v>
      </c>
      <c r="L254" s="293">
        <v>106</v>
      </c>
      <c r="M254" s="293">
        <v>101</v>
      </c>
      <c r="N254" s="185">
        <v>35</v>
      </c>
      <c r="O254" s="287">
        <f t="shared" si="8"/>
        <v>66</v>
      </c>
      <c r="P254" s="189" t="s">
        <v>763</v>
      </c>
    </row>
    <row r="255" spans="1:16" ht="0.75" customHeight="1">
      <c r="A255" s="191"/>
      <c r="B255" s="191"/>
      <c r="C255" s="296" t="s">
        <v>186</v>
      </c>
      <c r="D255" s="185"/>
      <c r="E255" s="185"/>
      <c r="F255" s="293">
        <v>4</v>
      </c>
      <c r="G255" s="175" t="s">
        <v>653</v>
      </c>
      <c r="H255" s="185" t="s">
        <v>525</v>
      </c>
      <c r="I255" s="293">
        <v>19</v>
      </c>
      <c r="J255" s="294" t="s">
        <v>327</v>
      </c>
      <c r="K255" s="294" t="s">
        <v>775</v>
      </c>
      <c r="L255" s="293">
        <v>3</v>
      </c>
      <c r="M255" s="293">
        <v>3</v>
      </c>
      <c r="N255" s="295">
        <f>M255*18/100</f>
        <v>0.54</v>
      </c>
      <c r="O255" s="287">
        <f t="shared" si="8"/>
        <v>2.46</v>
      </c>
      <c r="P255" s="189" t="s">
        <v>776</v>
      </c>
    </row>
    <row r="256" spans="1:16" ht="12.75">
      <c r="A256" s="191"/>
      <c r="B256" s="191"/>
      <c r="C256" s="296" t="s">
        <v>186</v>
      </c>
      <c r="D256" s="185">
        <v>445936</v>
      </c>
      <c r="E256" s="192">
        <v>42373</v>
      </c>
      <c r="F256" s="293">
        <v>4</v>
      </c>
      <c r="G256" s="175" t="s">
        <v>653</v>
      </c>
      <c r="H256" s="185" t="s">
        <v>525</v>
      </c>
      <c r="I256" s="293">
        <v>33</v>
      </c>
      <c r="J256" s="294" t="s">
        <v>274</v>
      </c>
      <c r="K256" s="294" t="s">
        <v>778</v>
      </c>
      <c r="L256" s="293">
        <v>8</v>
      </c>
      <c r="M256" s="293">
        <v>8</v>
      </c>
      <c r="N256" s="185">
        <v>1</v>
      </c>
      <c r="O256" s="287">
        <f t="shared" si="8"/>
        <v>7</v>
      </c>
      <c r="P256" s="189" t="s">
        <v>763</v>
      </c>
    </row>
    <row r="257" spans="1:16" ht="12.75">
      <c r="A257" s="191"/>
      <c r="B257" s="191"/>
      <c r="C257" s="296" t="s">
        <v>186</v>
      </c>
      <c r="D257" s="185">
        <v>445936</v>
      </c>
      <c r="E257" s="192">
        <v>42373</v>
      </c>
      <c r="F257" s="293">
        <v>4</v>
      </c>
      <c r="G257" s="175" t="s">
        <v>653</v>
      </c>
      <c r="H257" s="185" t="s">
        <v>525</v>
      </c>
      <c r="I257" s="293">
        <v>33</v>
      </c>
      <c r="J257" s="294" t="s">
        <v>779</v>
      </c>
      <c r="K257" s="294" t="s">
        <v>764</v>
      </c>
      <c r="L257" s="293">
        <v>12</v>
      </c>
      <c r="M257" s="293">
        <v>12</v>
      </c>
      <c r="N257" s="185">
        <v>4</v>
      </c>
      <c r="O257" s="287">
        <f>M257-N257</f>
        <v>8</v>
      </c>
      <c r="P257" s="189" t="s">
        <v>763</v>
      </c>
    </row>
    <row r="258" spans="1:16" ht="12.75">
      <c r="A258" s="191"/>
      <c r="B258" s="191"/>
      <c r="C258" s="296" t="s">
        <v>186</v>
      </c>
      <c r="D258" s="185">
        <v>445936</v>
      </c>
      <c r="E258" s="192">
        <v>42373</v>
      </c>
      <c r="F258" s="293">
        <v>4</v>
      </c>
      <c r="G258" s="175" t="s">
        <v>653</v>
      </c>
      <c r="H258" s="185" t="s">
        <v>525</v>
      </c>
      <c r="I258" s="293">
        <v>34</v>
      </c>
      <c r="J258" s="294" t="s">
        <v>220</v>
      </c>
      <c r="K258" s="294" t="s">
        <v>773</v>
      </c>
      <c r="L258" s="293">
        <v>29</v>
      </c>
      <c r="M258" s="293">
        <v>27</v>
      </c>
      <c r="N258" s="185">
        <v>12</v>
      </c>
      <c r="O258" s="287">
        <f t="shared" si="8"/>
        <v>15</v>
      </c>
      <c r="P258" s="189" t="s">
        <v>763</v>
      </c>
    </row>
    <row r="259" spans="1:16" ht="12.75">
      <c r="A259" s="191"/>
      <c r="B259" s="191"/>
      <c r="C259" s="296" t="s">
        <v>186</v>
      </c>
      <c r="D259" s="185">
        <v>445936</v>
      </c>
      <c r="E259" s="192">
        <v>42373</v>
      </c>
      <c r="F259" s="293">
        <v>4</v>
      </c>
      <c r="G259" s="175" t="s">
        <v>653</v>
      </c>
      <c r="H259" s="185" t="s">
        <v>525</v>
      </c>
      <c r="I259" s="293">
        <v>45</v>
      </c>
      <c r="J259" s="294" t="s">
        <v>770</v>
      </c>
      <c r="K259" s="294" t="s">
        <v>777</v>
      </c>
      <c r="L259" s="293">
        <v>1</v>
      </c>
      <c r="M259" s="293">
        <v>1</v>
      </c>
      <c r="N259" s="185">
        <v>0</v>
      </c>
      <c r="O259" s="287">
        <f t="shared" si="8"/>
        <v>1</v>
      </c>
      <c r="P259" s="189" t="s">
        <v>763</v>
      </c>
    </row>
    <row r="260" spans="1:16" ht="12.75">
      <c r="A260" s="191"/>
      <c r="B260" s="191"/>
      <c r="C260" s="191" t="s">
        <v>184</v>
      </c>
      <c r="D260" s="185">
        <v>445955</v>
      </c>
      <c r="E260" s="192">
        <v>42381</v>
      </c>
      <c r="F260" s="293">
        <v>4</v>
      </c>
      <c r="G260" s="175" t="s">
        <v>653</v>
      </c>
      <c r="H260" s="185" t="s">
        <v>525</v>
      </c>
      <c r="I260" s="297">
        <v>31</v>
      </c>
      <c r="J260" s="298">
        <v>5</v>
      </c>
      <c r="K260" s="298">
        <v>1.9</v>
      </c>
      <c r="L260" s="297">
        <v>21</v>
      </c>
      <c r="M260" s="297">
        <v>21</v>
      </c>
      <c r="N260" s="295">
        <v>2</v>
      </c>
      <c r="O260" s="287">
        <f>M260-N260</f>
        <v>19</v>
      </c>
      <c r="P260" s="189" t="s">
        <v>529</v>
      </c>
    </row>
    <row r="261" spans="1:16" ht="12.75">
      <c r="A261" s="191"/>
      <c r="B261" s="191"/>
      <c r="C261" s="191" t="s">
        <v>184</v>
      </c>
      <c r="D261" s="185">
        <v>445955</v>
      </c>
      <c r="E261" s="192">
        <v>42381</v>
      </c>
      <c r="F261" s="293">
        <v>4</v>
      </c>
      <c r="G261" s="175" t="s">
        <v>653</v>
      </c>
      <c r="H261" s="185" t="s">
        <v>525</v>
      </c>
      <c r="I261" s="297">
        <v>31</v>
      </c>
      <c r="J261" s="298">
        <v>6</v>
      </c>
      <c r="K261" s="298">
        <v>5.8</v>
      </c>
      <c r="L261" s="297">
        <v>59</v>
      </c>
      <c r="M261" s="297">
        <v>59</v>
      </c>
      <c r="N261" s="295">
        <v>9</v>
      </c>
      <c r="O261" s="287">
        <f aca="true" t="shared" si="9" ref="O261:O268">M261-N261</f>
        <v>50</v>
      </c>
      <c r="P261" s="189" t="s">
        <v>529</v>
      </c>
    </row>
    <row r="262" spans="1:16" ht="12.75">
      <c r="A262" s="191"/>
      <c r="B262" s="191"/>
      <c r="C262" s="191" t="s">
        <v>184</v>
      </c>
      <c r="D262" s="185">
        <v>445955</v>
      </c>
      <c r="E262" s="192">
        <v>42381</v>
      </c>
      <c r="F262" s="293">
        <v>4</v>
      </c>
      <c r="G262" s="175" t="s">
        <v>653</v>
      </c>
      <c r="H262" s="185" t="s">
        <v>525</v>
      </c>
      <c r="I262" s="297">
        <v>31</v>
      </c>
      <c r="J262" s="298">
        <v>11</v>
      </c>
      <c r="K262" s="298">
        <v>0.4</v>
      </c>
      <c r="L262" s="297">
        <v>6</v>
      </c>
      <c r="M262" s="297">
        <v>6</v>
      </c>
      <c r="N262" s="295">
        <v>3</v>
      </c>
      <c r="O262" s="287">
        <f t="shared" si="9"/>
        <v>3</v>
      </c>
      <c r="P262" s="189" t="s">
        <v>529</v>
      </c>
    </row>
    <row r="263" spans="1:16" ht="12.75">
      <c r="A263" s="191"/>
      <c r="B263" s="191"/>
      <c r="C263" s="191" t="s">
        <v>184</v>
      </c>
      <c r="D263" s="185">
        <v>445955</v>
      </c>
      <c r="E263" s="192">
        <v>42381</v>
      </c>
      <c r="F263" s="293">
        <v>4</v>
      </c>
      <c r="G263" s="175" t="s">
        <v>653</v>
      </c>
      <c r="H263" s="185" t="s">
        <v>525</v>
      </c>
      <c r="I263" s="297">
        <v>31</v>
      </c>
      <c r="J263" s="298">
        <v>12</v>
      </c>
      <c r="K263" s="298">
        <v>2</v>
      </c>
      <c r="L263" s="297">
        <v>25</v>
      </c>
      <c r="M263" s="297">
        <v>25</v>
      </c>
      <c r="N263" s="295">
        <v>8</v>
      </c>
      <c r="O263" s="287">
        <f t="shared" si="9"/>
        <v>17</v>
      </c>
      <c r="P263" s="189" t="s">
        <v>529</v>
      </c>
    </row>
    <row r="264" spans="1:16" ht="12.75">
      <c r="A264" s="191"/>
      <c r="B264" s="191"/>
      <c r="C264" s="191" t="s">
        <v>184</v>
      </c>
      <c r="D264" s="185">
        <v>445955</v>
      </c>
      <c r="E264" s="192">
        <v>42381</v>
      </c>
      <c r="F264" s="293">
        <v>4</v>
      </c>
      <c r="G264" s="175" t="s">
        <v>653</v>
      </c>
      <c r="H264" s="185" t="s">
        <v>525</v>
      </c>
      <c r="I264" s="297">
        <v>31</v>
      </c>
      <c r="J264" s="298">
        <v>13</v>
      </c>
      <c r="K264" s="298">
        <v>0.4</v>
      </c>
      <c r="L264" s="297">
        <v>2</v>
      </c>
      <c r="M264" s="297">
        <v>2</v>
      </c>
      <c r="N264" s="295">
        <v>1</v>
      </c>
      <c r="O264" s="287">
        <f t="shared" si="9"/>
        <v>1</v>
      </c>
      <c r="P264" s="189" t="s">
        <v>529</v>
      </c>
    </row>
    <row r="265" spans="1:16" ht="12.75">
      <c r="A265" s="191"/>
      <c r="B265" s="191"/>
      <c r="C265" s="191" t="s">
        <v>184</v>
      </c>
      <c r="D265" s="185">
        <v>445955</v>
      </c>
      <c r="E265" s="192">
        <v>42381</v>
      </c>
      <c r="F265" s="293">
        <v>4</v>
      </c>
      <c r="G265" s="175" t="s">
        <v>653</v>
      </c>
      <c r="H265" s="185" t="s">
        <v>525</v>
      </c>
      <c r="I265" s="297">
        <v>31</v>
      </c>
      <c r="J265" s="298">
        <v>14</v>
      </c>
      <c r="K265" s="298">
        <v>0.1</v>
      </c>
      <c r="L265" s="297">
        <v>2</v>
      </c>
      <c r="M265" s="297">
        <v>2</v>
      </c>
      <c r="N265" s="295">
        <f>M265*18/100</f>
        <v>0.36</v>
      </c>
      <c r="O265" s="287">
        <f t="shared" si="9"/>
        <v>1.6400000000000001</v>
      </c>
      <c r="P265" s="189" t="s">
        <v>529</v>
      </c>
    </row>
    <row r="266" spans="1:16" ht="12.75">
      <c r="A266" s="191"/>
      <c r="B266" s="191"/>
      <c r="C266" s="191" t="s">
        <v>184</v>
      </c>
      <c r="D266" s="185">
        <v>445955</v>
      </c>
      <c r="E266" s="192">
        <v>42381</v>
      </c>
      <c r="F266" s="293">
        <v>4</v>
      </c>
      <c r="G266" s="175" t="s">
        <v>653</v>
      </c>
      <c r="H266" s="185" t="s">
        <v>525</v>
      </c>
      <c r="I266" s="297">
        <v>70</v>
      </c>
      <c r="J266" s="298">
        <v>2</v>
      </c>
      <c r="K266" s="299">
        <v>12</v>
      </c>
      <c r="L266" s="293">
        <v>232</v>
      </c>
      <c r="M266" s="300">
        <v>232</v>
      </c>
      <c r="N266" s="295">
        <v>52</v>
      </c>
      <c r="O266" s="287">
        <f t="shared" si="9"/>
        <v>180</v>
      </c>
      <c r="P266" s="189" t="s">
        <v>529</v>
      </c>
    </row>
    <row r="267" spans="1:16" ht="12.75">
      <c r="A267" s="191"/>
      <c r="B267" s="191"/>
      <c r="C267" s="191" t="s">
        <v>184</v>
      </c>
      <c r="D267" s="185">
        <v>445955</v>
      </c>
      <c r="E267" s="192">
        <v>42381</v>
      </c>
      <c r="F267" s="293">
        <v>4</v>
      </c>
      <c r="G267" s="175" t="s">
        <v>653</v>
      </c>
      <c r="H267" s="185" t="s">
        <v>525</v>
      </c>
      <c r="I267" s="297">
        <v>79</v>
      </c>
      <c r="J267" s="298">
        <v>5</v>
      </c>
      <c r="K267" s="299">
        <v>13.6</v>
      </c>
      <c r="L267" s="293">
        <v>177</v>
      </c>
      <c r="M267" s="300">
        <v>177</v>
      </c>
      <c r="N267" s="295">
        <v>43</v>
      </c>
      <c r="O267" s="287">
        <f t="shared" si="9"/>
        <v>134</v>
      </c>
      <c r="P267" s="189" t="s">
        <v>529</v>
      </c>
    </row>
    <row r="268" spans="1:16" ht="12.75">
      <c r="A268" s="191"/>
      <c r="B268" s="191"/>
      <c r="C268" s="191" t="s">
        <v>184</v>
      </c>
      <c r="D268" s="185">
        <v>445955</v>
      </c>
      <c r="E268" s="192">
        <v>42381</v>
      </c>
      <c r="F268" s="293">
        <v>4</v>
      </c>
      <c r="G268" s="175" t="s">
        <v>653</v>
      </c>
      <c r="H268" s="185" t="s">
        <v>525</v>
      </c>
      <c r="I268" s="297">
        <v>84</v>
      </c>
      <c r="J268" s="298">
        <v>2</v>
      </c>
      <c r="K268" s="299">
        <v>21</v>
      </c>
      <c r="L268" s="293">
        <v>168</v>
      </c>
      <c r="M268" s="300">
        <v>168</v>
      </c>
      <c r="N268" s="295">
        <f>M268*18/100</f>
        <v>30.24</v>
      </c>
      <c r="O268" s="287">
        <f t="shared" si="9"/>
        <v>137.76</v>
      </c>
      <c r="P268" s="189" t="s">
        <v>780</v>
      </c>
    </row>
    <row r="269" spans="1:16" ht="15">
      <c r="A269" s="191"/>
      <c r="B269" s="191"/>
      <c r="C269" s="301" t="s">
        <v>781</v>
      </c>
      <c r="D269" s="185">
        <v>445933</v>
      </c>
      <c r="E269" s="192">
        <v>42373</v>
      </c>
      <c r="F269" s="293">
        <v>4</v>
      </c>
      <c r="G269" s="175" t="s">
        <v>653</v>
      </c>
      <c r="H269" s="185" t="s">
        <v>525</v>
      </c>
      <c r="I269" s="293">
        <v>54</v>
      </c>
      <c r="J269" s="293">
        <v>11</v>
      </c>
      <c r="K269" s="293">
        <v>4.1</v>
      </c>
      <c r="L269" s="293">
        <v>35</v>
      </c>
      <c r="M269" s="293">
        <v>39</v>
      </c>
      <c r="N269" s="185">
        <v>4</v>
      </c>
      <c r="O269" s="287">
        <f>M269-N269</f>
        <v>35</v>
      </c>
      <c r="P269" s="189" t="s">
        <v>533</v>
      </c>
    </row>
    <row r="270" spans="1:16" ht="15">
      <c r="A270" s="191"/>
      <c r="B270" s="191"/>
      <c r="C270" s="301" t="s">
        <v>781</v>
      </c>
      <c r="D270" s="185">
        <v>445933</v>
      </c>
      <c r="E270" s="192">
        <v>42373</v>
      </c>
      <c r="F270" s="293">
        <v>4</v>
      </c>
      <c r="G270" s="175" t="s">
        <v>653</v>
      </c>
      <c r="H270" s="185" t="s">
        <v>525</v>
      </c>
      <c r="I270" s="293">
        <v>64</v>
      </c>
      <c r="J270" s="293">
        <v>1</v>
      </c>
      <c r="K270" s="293">
        <v>4.6</v>
      </c>
      <c r="L270" s="293">
        <v>51</v>
      </c>
      <c r="M270" s="293">
        <v>46</v>
      </c>
      <c r="N270" s="185">
        <v>7</v>
      </c>
      <c r="O270" s="287">
        <f>M270-N270</f>
        <v>39</v>
      </c>
      <c r="P270" s="189" t="s">
        <v>533</v>
      </c>
    </row>
    <row r="271" spans="1:16" ht="15">
      <c r="A271" s="191"/>
      <c r="B271" s="191"/>
      <c r="C271" s="301" t="s">
        <v>781</v>
      </c>
      <c r="D271" s="185">
        <v>445933</v>
      </c>
      <c r="E271" s="192">
        <v>42373</v>
      </c>
      <c r="F271" s="293">
        <v>4</v>
      </c>
      <c r="G271" s="175" t="s">
        <v>653</v>
      </c>
      <c r="H271" s="185" t="s">
        <v>525</v>
      </c>
      <c r="I271" s="293">
        <v>64</v>
      </c>
      <c r="J271" s="293">
        <v>3</v>
      </c>
      <c r="K271" s="293">
        <v>0.6</v>
      </c>
      <c r="L271" s="293">
        <v>8</v>
      </c>
      <c r="M271" s="293">
        <v>7</v>
      </c>
      <c r="N271" s="185">
        <v>0</v>
      </c>
      <c r="O271" s="287">
        <f>M271-N271</f>
        <v>7</v>
      </c>
      <c r="P271" s="189" t="s">
        <v>533</v>
      </c>
    </row>
    <row r="272" spans="1:16" ht="12.75">
      <c r="A272" s="176"/>
      <c r="B272" s="176"/>
      <c r="C272" s="176" t="s">
        <v>187</v>
      </c>
      <c r="D272" s="185">
        <v>445943</v>
      </c>
      <c r="E272" s="192">
        <v>42373</v>
      </c>
      <c r="F272" s="185">
        <v>4</v>
      </c>
      <c r="G272" s="185" t="s">
        <v>784</v>
      </c>
      <c r="H272" s="185" t="s">
        <v>782</v>
      </c>
      <c r="I272" s="185">
        <v>58</v>
      </c>
      <c r="J272" s="185">
        <v>4</v>
      </c>
      <c r="K272" s="185">
        <v>0.1</v>
      </c>
      <c r="L272" s="185">
        <v>1</v>
      </c>
      <c r="M272" s="185">
        <v>1</v>
      </c>
      <c r="N272" s="185">
        <v>0</v>
      </c>
      <c r="O272" s="287">
        <f aca="true" t="shared" si="10" ref="O272:O297">M272-N272</f>
        <v>1</v>
      </c>
      <c r="P272" s="189" t="s">
        <v>783</v>
      </c>
    </row>
    <row r="273" spans="1:16" ht="12.75">
      <c r="A273" s="176"/>
      <c r="B273" s="176"/>
      <c r="C273" s="176" t="s">
        <v>187</v>
      </c>
      <c r="D273" s="185">
        <v>445943</v>
      </c>
      <c r="E273" s="192">
        <v>42373</v>
      </c>
      <c r="F273" s="185">
        <v>4</v>
      </c>
      <c r="G273" s="185" t="s">
        <v>784</v>
      </c>
      <c r="H273" s="185" t="s">
        <v>782</v>
      </c>
      <c r="I273" s="185">
        <v>58</v>
      </c>
      <c r="J273" s="185">
        <v>5</v>
      </c>
      <c r="K273" s="185">
        <v>0.1</v>
      </c>
      <c r="L273" s="185">
        <v>12</v>
      </c>
      <c r="M273" s="185">
        <v>12</v>
      </c>
      <c r="N273" s="185">
        <v>0</v>
      </c>
      <c r="O273" s="287">
        <f t="shared" si="10"/>
        <v>12</v>
      </c>
      <c r="P273" s="189" t="s">
        <v>783</v>
      </c>
    </row>
    <row r="274" spans="1:16" ht="12.75">
      <c r="A274" s="176"/>
      <c r="B274" s="176"/>
      <c r="C274" s="176" t="s">
        <v>187</v>
      </c>
      <c r="D274" s="185">
        <v>445943</v>
      </c>
      <c r="E274" s="192">
        <v>42373</v>
      </c>
      <c r="F274" s="185">
        <v>4</v>
      </c>
      <c r="G274" s="185" t="s">
        <v>784</v>
      </c>
      <c r="H274" s="185" t="s">
        <v>782</v>
      </c>
      <c r="I274" s="185">
        <v>58</v>
      </c>
      <c r="J274" s="185">
        <v>6</v>
      </c>
      <c r="K274" s="185">
        <v>0.1</v>
      </c>
      <c r="L274" s="185">
        <v>14</v>
      </c>
      <c r="M274" s="185">
        <v>14</v>
      </c>
      <c r="N274" s="185">
        <v>1</v>
      </c>
      <c r="O274" s="287">
        <f t="shared" si="10"/>
        <v>13</v>
      </c>
      <c r="P274" s="189" t="s">
        <v>783</v>
      </c>
    </row>
    <row r="275" spans="1:16" ht="12.75">
      <c r="A275" s="176"/>
      <c r="B275" s="176"/>
      <c r="C275" s="176" t="s">
        <v>187</v>
      </c>
      <c r="D275" s="185">
        <v>445943</v>
      </c>
      <c r="E275" s="192">
        <v>42373</v>
      </c>
      <c r="F275" s="185">
        <v>4</v>
      </c>
      <c r="G275" s="185" t="s">
        <v>784</v>
      </c>
      <c r="H275" s="185" t="s">
        <v>782</v>
      </c>
      <c r="I275" s="185">
        <v>58</v>
      </c>
      <c r="J275" s="185">
        <v>7</v>
      </c>
      <c r="K275" s="185">
        <v>0.1</v>
      </c>
      <c r="L275" s="185">
        <v>0</v>
      </c>
      <c r="M275" s="185">
        <v>0</v>
      </c>
      <c r="N275" s="185">
        <v>0</v>
      </c>
      <c r="O275" s="287">
        <f t="shared" si="10"/>
        <v>0</v>
      </c>
      <c r="P275" s="189" t="s">
        <v>783</v>
      </c>
    </row>
    <row r="276" spans="1:16" ht="12.75">
      <c r="A276" s="176"/>
      <c r="B276" s="176"/>
      <c r="C276" s="176" t="s">
        <v>187</v>
      </c>
      <c r="D276" s="185">
        <v>445943</v>
      </c>
      <c r="E276" s="192">
        <v>42373</v>
      </c>
      <c r="F276" s="185">
        <v>4</v>
      </c>
      <c r="G276" s="185" t="s">
        <v>784</v>
      </c>
      <c r="H276" s="185" t="s">
        <v>782</v>
      </c>
      <c r="I276" s="185">
        <v>58</v>
      </c>
      <c r="J276" s="185">
        <v>8</v>
      </c>
      <c r="K276" s="185">
        <v>0.1</v>
      </c>
      <c r="L276" s="185">
        <v>4</v>
      </c>
      <c r="M276" s="185">
        <v>4</v>
      </c>
      <c r="N276" s="185">
        <v>0</v>
      </c>
      <c r="O276" s="287">
        <f t="shared" si="10"/>
        <v>4</v>
      </c>
      <c r="P276" s="189" t="s">
        <v>783</v>
      </c>
    </row>
    <row r="277" spans="1:16" ht="12.75">
      <c r="A277" s="176"/>
      <c r="B277" s="176"/>
      <c r="C277" s="176" t="s">
        <v>187</v>
      </c>
      <c r="D277" s="185">
        <v>445943</v>
      </c>
      <c r="E277" s="192">
        <v>42373</v>
      </c>
      <c r="F277" s="185">
        <v>4</v>
      </c>
      <c r="G277" s="185" t="s">
        <v>784</v>
      </c>
      <c r="H277" s="185" t="s">
        <v>785</v>
      </c>
      <c r="I277" s="185">
        <v>58</v>
      </c>
      <c r="J277" s="185">
        <v>9</v>
      </c>
      <c r="K277" s="185">
        <v>0.1</v>
      </c>
      <c r="L277" s="185">
        <v>6</v>
      </c>
      <c r="M277" s="185">
        <v>6</v>
      </c>
      <c r="N277" s="185">
        <v>1</v>
      </c>
      <c r="O277" s="287">
        <f t="shared" si="10"/>
        <v>5</v>
      </c>
      <c r="P277" s="189" t="s">
        <v>783</v>
      </c>
    </row>
    <row r="278" spans="1:16" ht="12.75">
      <c r="A278" s="176"/>
      <c r="B278" s="176"/>
      <c r="C278" s="176" t="s">
        <v>187</v>
      </c>
      <c r="D278" s="185">
        <v>445943</v>
      </c>
      <c r="E278" s="192">
        <v>42373</v>
      </c>
      <c r="F278" s="185">
        <v>4</v>
      </c>
      <c r="G278" s="185" t="s">
        <v>784</v>
      </c>
      <c r="H278" s="185" t="s">
        <v>785</v>
      </c>
      <c r="I278" s="185">
        <v>58</v>
      </c>
      <c r="J278" s="185">
        <v>11</v>
      </c>
      <c r="K278" s="185">
        <v>0.1</v>
      </c>
      <c r="L278" s="185">
        <v>5</v>
      </c>
      <c r="M278" s="185">
        <v>5</v>
      </c>
      <c r="N278" s="185">
        <v>0</v>
      </c>
      <c r="O278" s="287">
        <f t="shared" si="10"/>
        <v>5</v>
      </c>
      <c r="P278" s="189" t="s">
        <v>783</v>
      </c>
    </row>
    <row r="279" spans="1:16" ht="12.75">
      <c r="A279" s="176"/>
      <c r="B279" s="176"/>
      <c r="C279" s="176" t="s">
        <v>187</v>
      </c>
      <c r="D279" s="185">
        <v>445943</v>
      </c>
      <c r="E279" s="192">
        <v>42373</v>
      </c>
      <c r="F279" s="185">
        <v>4</v>
      </c>
      <c r="G279" s="185" t="s">
        <v>784</v>
      </c>
      <c r="H279" s="185" t="s">
        <v>782</v>
      </c>
      <c r="I279" s="185">
        <v>59</v>
      </c>
      <c r="J279" s="185">
        <v>11</v>
      </c>
      <c r="K279" s="185">
        <v>0.1</v>
      </c>
      <c r="L279" s="185">
        <v>5</v>
      </c>
      <c r="M279" s="185">
        <v>5</v>
      </c>
      <c r="N279" s="185">
        <v>0</v>
      </c>
      <c r="O279" s="287">
        <f t="shared" si="10"/>
        <v>5</v>
      </c>
      <c r="P279" s="189" t="s">
        <v>783</v>
      </c>
    </row>
    <row r="280" spans="1:16" ht="12.75">
      <c r="A280" s="176"/>
      <c r="B280" s="176"/>
      <c r="C280" s="176" t="s">
        <v>187</v>
      </c>
      <c r="D280" s="185">
        <v>445943</v>
      </c>
      <c r="E280" s="192">
        <v>42373</v>
      </c>
      <c r="F280" s="185">
        <v>4</v>
      </c>
      <c r="G280" s="185" t="s">
        <v>784</v>
      </c>
      <c r="H280" s="185" t="s">
        <v>782</v>
      </c>
      <c r="I280" s="185">
        <v>57</v>
      </c>
      <c r="J280" s="185">
        <v>4</v>
      </c>
      <c r="K280" s="185">
        <v>0.1</v>
      </c>
      <c r="L280" s="185">
        <v>4</v>
      </c>
      <c r="M280" s="185">
        <v>4</v>
      </c>
      <c r="N280" s="185">
        <v>0</v>
      </c>
      <c r="O280" s="287">
        <f t="shared" si="10"/>
        <v>4</v>
      </c>
      <c r="P280" s="189" t="s">
        <v>783</v>
      </c>
    </row>
    <row r="281" spans="1:16" ht="12.75">
      <c r="A281" s="176"/>
      <c r="B281" s="176"/>
      <c r="C281" s="176" t="s">
        <v>187</v>
      </c>
      <c r="D281" s="185">
        <v>445943</v>
      </c>
      <c r="E281" s="192">
        <v>42373</v>
      </c>
      <c r="F281" s="185">
        <v>4</v>
      </c>
      <c r="G281" s="185" t="s">
        <v>784</v>
      </c>
      <c r="H281" s="185" t="s">
        <v>782</v>
      </c>
      <c r="I281" s="185">
        <v>57</v>
      </c>
      <c r="J281" s="185">
        <v>5</v>
      </c>
      <c r="K281" s="185">
        <v>0.1</v>
      </c>
      <c r="L281" s="185">
        <v>11</v>
      </c>
      <c r="M281" s="185">
        <v>11</v>
      </c>
      <c r="N281" s="185">
        <v>0</v>
      </c>
      <c r="O281" s="287">
        <f t="shared" si="10"/>
        <v>11</v>
      </c>
      <c r="P281" s="189" t="s">
        <v>783</v>
      </c>
    </row>
    <row r="282" spans="1:16" ht="12.75">
      <c r="A282" s="176"/>
      <c r="B282" s="176"/>
      <c r="C282" s="176" t="s">
        <v>187</v>
      </c>
      <c r="D282" s="185">
        <v>445943</v>
      </c>
      <c r="E282" s="192">
        <v>42373</v>
      </c>
      <c r="F282" s="185">
        <v>4</v>
      </c>
      <c r="G282" s="185" t="s">
        <v>784</v>
      </c>
      <c r="H282" s="185" t="s">
        <v>786</v>
      </c>
      <c r="I282" s="185">
        <v>57</v>
      </c>
      <c r="J282" s="185">
        <v>6</v>
      </c>
      <c r="K282" s="185">
        <v>0.1</v>
      </c>
      <c r="L282" s="185">
        <v>34</v>
      </c>
      <c r="M282" s="185">
        <v>34</v>
      </c>
      <c r="N282" s="185">
        <v>8</v>
      </c>
      <c r="O282" s="287">
        <f t="shared" si="10"/>
        <v>26</v>
      </c>
      <c r="P282" s="189" t="s">
        <v>783</v>
      </c>
    </row>
    <row r="283" spans="1:16" ht="12.75">
      <c r="A283" s="176"/>
      <c r="B283" s="176"/>
      <c r="C283" s="176" t="s">
        <v>187</v>
      </c>
      <c r="D283" s="185">
        <v>445943</v>
      </c>
      <c r="E283" s="192">
        <v>42373</v>
      </c>
      <c r="F283" s="185">
        <v>4</v>
      </c>
      <c r="G283" s="185" t="s">
        <v>784</v>
      </c>
      <c r="H283" s="185" t="s">
        <v>786</v>
      </c>
      <c r="I283" s="185">
        <v>57</v>
      </c>
      <c r="J283" s="185">
        <v>7</v>
      </c>
      <c r="K283" s="185">
        <v>0.1</v>
      </c>
      <c r="L283" s="185">
        <v>3</v>
      </c>
      <c r="M283" s="185">
        <v>3</v>
      </c>
      <c r="N283" s="185">
        <v>0</v>
      </c>
      <c r="O283" s="287">
        <f t="shared" si="10"/>
        <v>3</v>
      </c>
      <c r="P283" s="189" t="s">
        <v>783</v>
      </c>
    </row>
    <row r="284" spans="1:16" ht="12.75">
      <c r="A284" s="176"/>
      <c r="B284" s="176"/>
      <c r="C284" s="176" t="s">
        <v>187</v>
      </c>
      <c r="D284" s="185">
        <v>445943</v>
      </c>
      <c r="E284" s="192">
        <v>42373</v>
      </c>
      <c r="F284" s="185">
        <v>4</v>
      </c>
      <c r="G284" s="185" t="s">
        <v>784</v>
      </c>
      <c r="H284" s="185" t="s">
        <v>782</v>
      </c>
      <c r="I284" s="185">
        <v>57</v>
      </c>
      <c r="J284" s="185">
        <v>8</v>
      </c>
      <c r="K284" s="185">
        <v>0.1</v>
      </c>
      <c r="L284" s="185">
        <v>11</v>
      </c>
      <c r="M284" s="185">
        <v>11</v>
      </c>
      <c r="N284" s="185">
        <v>0</v>
      </c>
      <c r="O284" s="287">
        <f t="shared" si="10"/>
        <v>11</v>
      </c>
      <c r="P284" s="189" t="s">
        <v>783</v>
      </c>
    </row>
    <row r="285" spans="1:16" ht="12.75">
      <c r="A285" s="176"/>
      <c r="B285" s="176"/>
      <c r="C285" s="176" t="s">
        <v>187</v>
      </c>
      <c r="D285" s="185">
        <v>445943</v>
      </c>
      <c r="E285" s="192">
        <v>42373</v>
      </c>
      <c r="F285" s="185">
        <v>4</v>
      </c>
      <c r="G285" s="185" t="s">
        <v>784</v>
      </c>
      <c r="H285" s="185" t="s">
        <v>787</v>
      </c>
      <c r="I285" s="185">
        <v>57</v>
      </c>
      <c r="J285" s="185">
        <v>9</v>
      </c>
      <c r="K285" s="185">
        <v>0.1</v>
      </c>
      <c r="L285" s="185">
        <v>16</v>
      </c>
      <c r="M285" s="185">
        <v>16</v>
      </c>
      <c r="N285" s="185">
        <v>0</v>
      </c>
      <c r="O285" s="287">
        <f t="shared" si="10"/>
        <v>16</v>
      </c>
      <c r="P285" s="189" t="s">
        <v>783</v>
      </c>
    </row>
    <row r="286" spans="1:16" ht="12.75">
      <c r="A286" s="176"/>
      <c r="B286" s="176"/>
      <c r="C286" s="176" t="s">
        <v>187</v>
      </c>
      <c r="D286" s="185">
        <v>445943</v>
      </c>
      <c r="E286" s="192">
        <v>42373</v>
      </c>
      <c r="F286" s="185">
        <v>4</v>
      </c>
      <c r="G286" s="185" t="s">
        <v>784</v>
      </c>
      <c r="H286" s="185" t="s">
        <v>782</v>
      </c>
      <c r="I286" s="185">
        <v>58</v>
      </c>
      <c r="J286" s="185">
        <v>1</v>
      </c>
      <c r="K286" s="185">
        <v>0.1</v>
      </c>
      <c r="L286" s="185">
        <v>30</v>
      </c>
      <c r="M286" s="185">
        <v>30</v>
      </c>
      <c r="N286" s="185">
        <v>1</v>
      </c>
      <c r="O286" s="287">
        <f t="shared" si="10"/>
        <v>29</v>
      </c>
      <c r="P286" s="189" t="s">
        <v>783</v>
      </c>
    </row>
    <row r="287" spans="1:16" ht="12.75">
      <c r="A287" s="176"/>
      <c r="B287" s="176"/>
      <c r="C287" s="176" t="s">
        <v>187</v>
      </c>
      <c r="D287" s="185">
        <v>445943</v>
      </c>
      <c r="E287" s="192">
        <v>42373</v>
      </c>
      <c r="F287" s="185">
        <v>4</v>
      </c>
      <c r="G287" s="185" t="s">
        <v>784</v>
      </c>
      <c r="H287" s="185" t="s">
        <v>782</v>
      </c>
      <c r="I287" s="185">
        <v>58</v>
      </c>
      <c r="J287" s="185">
        <v>2</v>
      </c>
      <c r="K287" s="185">
        <v>0.1</v>
      </c>
      <c r="L287" s="185">
        <v>9</v>
      </c>
      <c r="M287" s="185">
        <v>9</v>
      </c>
      <c r="N287" s="185">
        <v>0</v>
      </c>
      <c r="O287" s="287">
        <f t="shared" si="10"/>
        <v>9</v>
      </c>
      <c r="P287" s="189" t="s">
        <v>783</v>
      </c>
    </row>
    <row r="288" spans="1:16" ht="12.75">
      <c r="A288" s="176"/>
      <c r="B288" s="176"/>
      <c r="C288" s="176" t="s">
        <v>187</v>
      </c>
      <c r="D288" s="185">
        <v>445943</v>
      </c>
      <c r="E288" s="192">
        <v>42373</v>
      </c>
      <c r="F288" s="185">
        <v>4</v>
      </c>
      <c r="G288" s="185" t="s">
        <v>784</v>
      </c>
      <c r="H288" s="185" t="s">
        <v>782</v>
      </c>
      <c r="I288" s="185">
        <v>58</v>
      </c>
      <c r="J288" s="185">
        <v>12</v>
      </c>
      <c r="K288" s="185">
        <v>0.3</v>
      </c>
      <c r="L288" s="185">
        <v>35</v>
      </c>
      <c r="M288" s="185">
        <v>35</v>
      </c>
      <c r="N288" s="185">
        <v>0</v>
      </c>
      <c r="O288" s="287">
        <f t="shared" si="10"/>
        <v>35</v>
      </c>
      <c r="P288" s="189" t="s">
        <v>783</v>
      </c>
    </row>
    <row r="289" spans="1:16" ht="12.75">
      <c r="A289" s="176"/>
      <c r="B289" s="176"/>
      <c r="C289" s="176" t="s">
        <v>187</v>
      </c>
      <c r="D289" s="185">
        <v>445943</v>
      </c>
      <c r="E289" s="192">
        <v>42373</v>
      </c>
      <c r="F289" s="185">
        <v>4</v>
      </c>
      <c r="G289" s="185" t="s">
        <v>784</v>
      </c>
      <c r="H289" s="185" t="s">
        <v>785</v>
      </c>
      <c r="I289" s="185">
        <v>59</v>
      </c>
      <c r="J289" s="185">
        <v>1</v>
      </c>
      <c r="K289" s="185">
        <v>0.1</v>
      </c>
      <c r="L289" s="185">
        <v>4</v>
      </c>
      <c r="M289" s="185">
        <v>4</v>
      </c>
      <c r="N289" s="185">
        <v>0</v>
      </c>
      <c r="O289" s="287">
        <f t="shared" si="10"/>
        <v>4</v>
      </c>
      <c r="P289" s="189" t="s">
        <v>783</v>
      </c>
    </row>
    <row r="290" spans="1:16" ht="12.75">
      <c r="A290" s="176"/>
      <c r="B290" s="176"/>
      <c r="C290" s="176" t="s">
        <v>187</v>
      </c>
      <c r="D290" s="185">
        <v>445943</v>
      </c>
      <c r="E290" s="192">
        <v>42373</v>
      </c>
      <c r="F290" s="185">
        <v>4</v>
      </c>
      <c r="G290" s="185" t="s">
        <v>784</v>
      </c>
      <c r="H290" s="185" t="s">
        <v>787</v>
      </c>
      <c r="I290" s="185">
        <v>59</v>
      </c>
      <c r="J290" s="185">
        <v>3</v>
      </c>
      <c r="K290" s="185">
        <v>0.1</v>
      </c>
      <c r="L290" s="185">
        <v>3</v>
      </c>
      <c r="M290" s="185">
        <v>3</v>
      </c>
      <c r="N290" s="185">
        <v>0</v>
      </c>
      <c r="O290" s="287">
        <f t="shared" si="10"/>
        <v>3</v>
      </c>
      <c r="P290" s="189" t="s">
        <v>783</v>
      </c>
    </row>
    <row r="291" spans="1:16" ht="12.75">
      <c r="A291" s="176"/>
      <c r="B291" s="176"/>
      <c r="C291" s="176" t="s">
        <v>781</v>
      </c>
      <c r="D291" s="185">
        <v>445953</v>
      </c>
      <c r="E291" s="192">
        <v>42381</v>
      </c>
      <c r="F291" s="185">
        <v>4</v>
      </c>
      <c r="G291" s="185" t="s">
        <v>784</v>
      </c>
      <c r="H291" s="185" t="s">
        <v>765</v>
      </c>
      <c r="I291" s="185">
        <v>18</v>
      </c>
      <c r="J291" s="185">
        <v>9</v>
      </c>
      <c r="K291" s="185">
        <v>0.1</v>
      </c>
      <c r="L291" s="185">
        <v>1</v>
      </c>
      <c r="M291" s="185">
        <v>1</v>
      </c>
      <c r="N291" s="185">
        <v>1</v>
      </c>
      <c r="O291" s="287">
        <f t="shared" si="10"/>
        <v>0</v>
      </c>
      <c r="P291" s="189" t="s">
        <v>530</v>
      </c>
    </row>
    <row r="292" spans="1:16" ht="12.75">
      <c r="A292" s="176"/>
      <c r="B292" s="176"/>
      <c r="C292" s="176" t="s">
        <v>781</v>
      </c>
      <c r="D292" s="185">
        <v>445953</v>
      </c>
      <c r="E292" s="192">
        <v>42381</v>
      </c>
      <c r="F292" s="185">
        <v>4</v>
      </c>
      <c r="G292" s="185" t="s">
        <v>784</v>
      </c>
      <c r="H292" s="185" t="s">
        <v>525</v>
      </c>
      <c r="I292" s="185">
        <v>3</v>
      </c>
      <c r="J292" s="185">
        <v>9</v>
      </c>
      <c r="K292" s="185">
        <v>0.1</v>
      </c>
      <c r="L292" s="185">
        <v>1</v>
      </c>
      <c r="M292" s="185">
        <v>1</v>
      </c>
      <c r="N292" s="185">
        <v>0</v>
      </c>
      <c r="O292" s="287">
        <f t="shared" si="10"/>
        <v>1</v>
      </c>
      <c r="P292" s="189" t="s">
        <v>530</v>
      </c>
    </row>
    <row r="293" spans="1:16" ht="12.75">
      <c r="A293" s="176"/>
      <c r="B293" s="176"/>
      <c r="C293" s="176" t="s">
        <v>781</v>
      </c>
      <c r="D293" s="185">
        <v>445953</v>
      </c>
      <c r="E293" s="192">
        <v>42381</v>
      </c>
      <c r="F293" s="185">
        <v>4</v>
      </c>
      <c r="G293" s="185" t="s">
        <v>784</v>
      </c>
      <c r="H293" s="185" t="s">
        <v>525</v>
      </c>
      <c r="I293" s="185">
        <v>18</v>
      </c>
      <c r="J293" s="185">
        <v>6</v>
      </c>
      <c r="K293" s="185">
        <v>0.1</v>
      </c>
      <c r="L293" s="185">
        <v>1</v>
      </c>
      <c r="M293" s="185">
        <v>1</v>
      </c>
      <c r="N293" s="185">
        <v>0</v>
      </c>
      <c r="O293" s="287">
        <f t="shared" si="10"/>
        <v>1</v>
      </c>
      <c r="P293" s="189" t="s">
        <v>530</v>
      </c>
    </row>
    <row r="294" spans="1:16" ht="12.75">
      <c r="A294" s="176"/>
      <c r="B294" s="176"/>
      <c r="C294" s="176" t="s">
        <v>781</v>
      </c>
      <c r="D294" s="185">
        <v>445954</v>
      </c>
      <c r="E294" s="192">
        <v>42381</v>
      </c>
      <c r="F294" s="185">
        <v>4</v>
      </c>
      <c r="G294" s="185" t="s">
        <v>784</v>
      </c>
      <c r="H294" s="185" t="s">
        <v>765</v>
      </c>
      <c r="I294" s="185">
        <v>89</v>
      </c>
      <c r="J294" s="185">
        <v>46</v>
      </c>
      <c r="K294" s="185">
        <v>0.5</v>
      </c>
      <c r="L294" s="185">
        <v>41</v>
      </c>
      <c r="M294" s="185">
        <v>7</v>
      </c>
      <c r="N294" s="185">
        <v>0</v>
      </c>
      <c r="O294" s="287">
        <f t="shared" si="10"/>
        <v>7</v>
      </c>
      <c r="P294" s="189" t="s">
        <v>533</v>
      </c>
    </row>
    <row r="295" spans="1:16" ht="12.75">
      <c r="A295" s="176"/>
      <c r="B295" s="176"/>
      <c r="C295" s="176" t="s">
        <v>781</v>
      </c>
      <c r="D295" s="185">
        <v>445954</v>
      </c>
      <c r="E295" s="192">
        <v>42381</v>
      </c>
      <c r="F295" s="185">
        <v>4</v>
      </c>
      <c r="G295" s="185" t="s">
        <v>784</v>
      </c>
      <c r="H295" s="185" t="s">
        <v>765</v>
      </c>
      <c r="I295" s="185">
        <v>88</v>
      </c>
      <c r="J295" s="185">
        <v>7</v>
      </c>
      <c r="K295" s="185">
        <v>0.7</v>
      </c>
      <c r="L295" s="185">
        <v>57</v>
      </c>
      <c r="M295" s="185">
        <v>13</v>
      </c>
      <c r="N295" s="185">
        <v>2</v>
      </c>
      <c r="O295" s="287">
        <f t="shared" si="10"/>
        <v>11</v>
      </c>
      <c r="P295" s="189" t="s">
        <v>533</v>
      </c>
    </row>
    <row r="296" spans="1:16" ht="12.75">
      <c r="A296" s="176"/>
      <c r="B296" s="176"/>
      <c r="C296" s="176" t="s">
        <v>781</v>
      </c>
      <c r="D296" s="185">
        <v>445954</v>
      </c>
      <c r="E296" s="192">
        <v>42381</v>
      </c>
      <c r="F296" s="185">
        <v>4</v>
      </c>
      <c r="G296" s="185" t="s">
        <v>784</v>
      </c>
      <c r="H296" s="185" t="s">
        <v>525</v>
      </c>
      <c r="I296" s="185">
        <v>77</v>
      </c>
      <c r="J296" s="185">
        <v>1</v>
      </c>
      <c r="K296" s="185">
        <v>0.5</v>
      </c>
      <c r="L296" s="185">
        <v>6</v>
      </c>
      <c r="M296" s="185">
        <v>1</v>
      </c>
      <c r="N296" s="185">
        <v>0</v>
      </c>
      <c r="O296" s="287">
        <f t="shared" si="10"/>
        <v>1</v>
      </c>
      <c r="P296" s="189" t="s">
        <v>533</v>
      </c>
    </row>
    <row r="297" spans="1:16" ht="12.75">
      <c r="A297" s="176"/>
      <c r="B297" s="176"/>
      <c r="C297" s="176" t="s">
        <v>781</v>
      </c>
      <c r="D297" s="185">
        <v>445954</v>
      </c>
      <c r="E297" s="192">
        <v>42381</v>
      </c>
      <c r="F297" s="185">
        <v>4</v>
      </c>
      <c r="G297" s="185" t="s">
        <v>784</v>
      </c>
      <c r="H297" s="185" t="s">
        <v>765</v>
      </c>
      <c r="I297" s="185">
        <v>83</v>
      </c>
      <c r="J297" s="185">
        <v>13</v>
      </c>
      <c r="K297" s="185">
        <v>0.5</v>
      </c>
      <c r="L297" s="185">
        <v>24</v>
      </c>
      <c r="M297" s="185">
        <v>7</v>
      </c>
      <c r="N297" s="185">
        <v>0</v>
      </c>
      <c r="O297" s="287">
        <f t="shared" si="10"/>
        <v>7</v>
      </c>
      <c r="P297" s="189" t="s">
        <v>533</v>
      </c>
    </row>
    <row r="298" spans="1:16" ht="12.75">
      <c r="A298" s="191"/>
      <c r="B298" s="191"/>
      <c r="C298" s="191"/>
      <c r="D298" s="185"/>
      <c r="E298" s="185"/>
      <c r="F298" s="191"/>
      <c r="G298" s="191"/>
      <c r="H298" s="191"/>
      <c r="I298" s="191"/>
      <c r="J298" s="191"/>
      <c r="K298" s="191"/>
      <c r="L298" s="191"/>
      <c r="M298" s="191"/>
      <c r="N298" s="204"/>
      <c r="O298" s="191"/>
      <c r="P298" s="191"/>
    </row>
    <row r="299" spans="1:16" ht="12.75">
      <c r="A299" s="191"/>
      <c r="B299" s="191"/>
      <c r="C299" s="191"/>
      <c r="D299" s="185"/>
      <c r="E299" s="185"/>
      <c r="F299" s="191"/>
      <c r="G299" s="191"/>
      <c r="H299" s="191"/>
      <c r="I299" s="191"/>
      <c r="J299" s="191"/>
      <c r="K299" s="191"/>
      <c r="L299" s="191"/>
      <c r="M299" s="191"/>
      <c r="N299" s="204"/>
      <c r="O299" s="191"/>
      <c r="P299" s="191"/>
    </row>
    <row r="300" spans="1:16" ht="12.75">
      <c r="A300" s="191"/>
      <c r="B300" s="191"/>
      <c r="C300" s="191"/>
      <c r="D300" s="185"/>
      <c r="E300" s="185"/>
      <c r="F300" s="191"/>
      <c r="G300" s="191"/>
      <c r="H300" s="191"/>
      <c r="I300" s="191"/>
      <c r="J300" s="191"/>
      <c r="K300" s="191"/>
      <c r="L300" s="191"/>
      <c r="M300" s="191"/>
      <c r="N300" s="204"/>
      <c r="O300" s="191"/>
      <c r="P300" s="191"/>
    </row>
    <row r="301" spans="1:16" ht="12.75">
      <c r="A301" s="191"/>
      <c r="B301" s="191"/>
      <c r="C301" s="191"/>
      <c r="D301" s="185"/>
      <c r="E301" s="185"/>
      <c r="F301" s="191"/>
      <c r="G301" s="191"/>
      <c r="H301" s="191"/>
      <c r="I301" s="191"/>
      <c r="J301" s="191"/>
      <c r="K301" s="191"/>
      <c r="L301" s="191"/>
      <c r="M301" s="191"/>
      <c r="N301" s="204"/>
      <c r="O301" s="191"/>
      <c r="P301" s="191"/>
    </row>
    <row r="302" spans="1:16" ht="12.75">
      <c r="A302" s="191"/>
      <c r="B302" s="191"/>
      <c r="C302" s="191"/>
      <c r="D302" s="185"/>
      <c r="E302" s="185"/>
      <c r="F302" s="191"/>
      <c r="G302" s="191"/>
      <c r="H302" s="191"/>
      <c r="I302" s="191"/>
      <c r="J302" s="191"/>
      <c r="K302" s="191"/>
      <c r="L302" s="191"/>
      <c r="M302" s="191"/>
      <c r="N302" s="204"/>
      <c r="O302" s="191"/>
      <c r="P302" s="191"/>
    </row>
    <row r="303" spans="1:16" ht="12.75">
      <c r="A303" s="191"/>
      <c r="B303" s="191"/>
      <c r="C303" s="191"/>
      <c r="D303" s="185"/>
      <c r="E303" s="185"/>
      <c r="F303" s="191"/>
      <c r="G303" s="191"/>
      <c r="H303" s="191"/>
      <c r="I303" s="191"/>
      <c r="J303" s="191"/>
      <c r="K303" s="191"/>
      <c r="L303" s="191"/>
      <c r="M303" s="191"/>
      <c r="N303" s="204"/>
      <c r="O303" s="191"/>
      <c r="P303" s="191"/>
    </row>
    <row r="304" spans="1:16" ht="12.75">
      <c r="A304" s="191"/>
      <c r="B304" s="191"/>
      <c r="C304" s="191"/>
      <c r="D304" s="185"/>
      <c r="E304" s="185"/>
      <c r="F304" s="191"/>
      <c r="G304" s="191"/>
      <c r="H304" s="191"/>
      <c r="I304" s="191"/>
      <c r="J304" s="191"/>
      <c r="K304" s="191"/>
      <c r="L304" s="191"/>
      <c r="M304" s="191"/>
      <c r="N304" s="204"/>
      <c r="O304" s="191"/>
      <c r="P304" s="191"/>
    </row>
    <row r="305" spans="1:16" ht="12.75">
      <c r="A305" s="191"/>
      <c r="B305" s="191"/>
      <c r="C305" s="191"/>
      <c r="D305" s="185"/>
      <c r="E305" s="185"/>
      <c r="F305" s="191"/>
      <c r="G305" s="191"/>
      <c r="H305" s="191"/>
      <c r="I305" s="191"/>
      <c r="J305" s="191"/>
      <c r="K305" s="191"/>
      <c r="L305" s="191"/>
      <c r="M305" s="191"/>
      <c r="N305" s="204"/>
      <c r="O305" s="191"/>
      <c r="P305" s="191"/>
    </row>
    <row r="306" spans="1:16" ht="12.75">
      <c r="A306" s="191"/>
      <c r="B306" s="191"/>
      <c r="C306" s="191"/>
      <c r="D306" s="185"/>
      <c r="E306" s="185"/>
      <c r="F306" s="191"/>
      <c r="G306" s="191"/>
      <c r="H306" s="191"/>
      <c r="I306" s="191"/>
      <c r="J306" s="191"/>
      <c r="K306" s="191"/>
      <c r="L306" s="191"/>
      <c r="M306" s="191"/>
      <c r="N306" s="204"/>
      <c r="O306" s="191"/>
      <c r="P306" s="191"/>
    </row>
    <row r="307" spans="1:16" ht="12.75">
      <c r="A307" s="191"/>
      <c r="B307" s="191"/>
      <c r="C307" s="191"/>
      <c r="D307" s="185"/>
      <c r="E307" s="185"/>
      <c r="F307" s="191"/>
      <c r="G307" s="191"/>
      <c r="H307" s="191"/>
      <c r="I307" s="191"/>
      <c r="J307" s="191"/>
      <c r="K307" s="191"/>
      <c r="L307" s="191"/>
      <c r="M307" s="191"/>
      <c r="N307" s="204"/>
      <c r="O307" s="191"/>
      <c r="P307" s="191"/>
    </row>
    <row r="308" spans="1:16" ht="12.75">
      <c r="A308" s="191"/>
      <c r="B308" s="191"/>
      <c r="C308" s="191"/>
      <c r="D308" s="185"/>
      <c r="E308" s="185"/>
      <c r="F308" s="191"/>
      <c r="G308" s="191"/>
      <c r="H308" s="191"/>
      <c r="I308" s="191"/>
      <c r="J308" s="191"/>
      <c r="K308" s="191"/>
      <c r="L308" s="191"/>
      <c r="M308" s="191"/>
      <c r="N308" s="204"/>
      <c r="O308" s="191"/>
      <c r="P308" s="191"/>
    </row>
    <row r="309" spans="1:16" ht="12.75">
      <c r="A309" s="191"/>
      <c r="B309" s="191"/>
      <c r="C309" s="191"/>
      <c r="D309" s="185"/>
      <c r="E309" s="185"/>
      <c r="F309" s="191"/>
      <c r="G309" s="191"/>
      <c r="H309" s="191"/>
      <c r="I309" s="191"/>
      <c r="J309" s="191"/>
      <c r="K309" s="191"/>
      <c r="L309" s="191"/>
      <c r="M309" s="191"/>
      <c r="N309" s="204"/>
      <c r="O309" s="191"/>
      <c r="P309" s="191"/>
    </row>
    <row r="310" spans="1:16" ht="12.75">
      <c r="A310" s="191"/>
      <c r="B310" s="191"/>
      <c r="C310" s="191"/>
      <c r="D310" s="185"/>
      <c r="E310" s="185"/>
      <c r="F310" s="191"/>
      <c r="G310" s="191"/>
      <c r="H310" s="191"/>
      <c r="I310" s="191"/>
      <c r="J310" s="191"/>
      <c r="K310" s="191"/>
      <c r="L310" s="191"/>
      <c r="M310" s="191"/>
      <c r="N310" s="204"/>
      <c r="O310" s="191"/>
      <c r="P310" s="191"/>
    </row>
    <row r="311" spans="1:16" ht="12.75">
      <c r="A311" s="191"/>
      <c r="B311" s="191"/>
      <c r="C311" s="191"/>
      <c r="D311" s="185"/>
      <c r="E311" s="185"/>
      <c r="F311" s="191"/>
      <c r="G311" s="191"/>
      <c r="H311" s="191"/>
      <c r="I311" s="191"/>
      <c r="J311" s="191"/>
      <c r="K311" s="191"/>
      <c r="L311" s="191"/>
      <c r="M311" s="191"/>
      <c r="N311" s="204"/>
      <c r="O311" s="191"/>
      <c r="P311" s="191"/>
    </row>
    <row r="312" spans="1:16" ht="12.75">
      <c r="A312" s="191"/>
      <c r="B312" s="191"/>
      <c r="C312" s="191"/>
      <c r="D312" s="185"/>
      <c r="E312" s="185"/>
      <c r="F312" s="191"/>
      <c r="G312" s="191"/>
      <c r="H312" s="191"/>
      <c r="I312" s="191"/>
      <c r="J312" s="191"/>
      <c r="K312" s="191"/>
      <c r="L312" s="191"/>
      <c r="M312" s="191"/>
      <c r="N312" s="204"/>
      <c r="O312" s="191"/>
      <c r="P312" s="191"/>
    </row>
    <row r="313" spans="1:16" ht="12.75">
      <c r="A313" s="191"/>
      <c r="B313" s="191"/>
      <c r="C313" s="191"/>
      <c r="D313" s="185"/>
      <c r="E313" s="185"/>
      <c r="F313" s="191"/>
      <c r="G313" s="191"/>
      <c r="H313" s="191"/>
      <c r="I313" s="191"/>
      <c r="J313" s="191"/>
      <c r="K313" s="191"/>
      <c r="L313" s="191"/>
      <c r="M313" s="191"/>
      <c r="N313" s="204"/>
      <c r="O313" s="191"/>
      <c r="P313" s="191"/>
    </row>
    <row r="314" spans="1:16" ht="12.75">
      <c r="A314" s="191"/>
      <c r="B314" s="191"/>
      <c r="C314" s="191"/>
      <c r="D314" s="185"/>
      <c r="E314" s="185"/>
      <c r="F314" s="191"/>
      <c r="G314" s="191"/>
      <c r="H314" s="191"/>
      <c r="I314" s="191"/>
      <c r="J314" s="191"/>
      <c r="K314" s="191"/>
      <c r="L314" s="191"/>
      <c r="M314" s="191"/>
      <c r="N314" s="204"/>
      <c r="O314" s="191"/>
      <c r="P314" s="191"/>
    </row>
    <row r="315" spans="1:16" ht="12.75">
      <c r="A315" s="191"/>
      <c r="B315" s="191"/>
      <c r="C315" s="191"/>
      <c r="D315" s="185"/>
      <c r="E315" s="185"/>
      <c r="F315" s="191"/>
      <c r="G315" s="191"/>
      <c r="H315" s="191"/>
      <c r="I315" s="191"/>
      <c r="J315" s="191"/>
      <c r="K315" s="191"/>
      <c r="L315" s="191"/>
      <c r="M315" s="191"/>
      <c r="N315" s="204"/>
      <c r="O315" s="191"/>
      <c r="P315" s="191"/>
    </row>
    <row r="316" spans="1:16" ht="12.75">
      <c r="A316" s="191"/>
      <c r="B316" s="191"/>
      <c r="C316" s="191"/>
      <c r="D316" s="185"/>
      <c r="E316" s="185"/>
      <c r="F316" s="191"/>
      <c r="G316" s="191"/>
      <c r="H316" s="191"/>
      <c r="I316" s="191"/>
      <c r="J316" s="191"/>
      <c r="K316" s="191"/>
      <c r="L316" s="191"/>
      <c r="M316" s="191"/>
      <c r="N316" s="204"/>
      <c r="O316" s="191"/>
      <c r="P316" s="191"/>
    </row>
    <row r="317" spans="1:16" ht="12.75">
      <c r="A317" s="191"/>
      <c r="B317" s="191"/>
      <c r="C317" s="191"/>
      <c r="D317" s="185"/>
      <c r="E317" s="185"/>
      <c r="F317" s="191"/>
      <c r="G317" s="191"/>
      <c r="H317" s="191"/>
      <c r="I317" s="191"/>
      <c r="J317" s="191"/>
      <c r="K317" s="191"/>
      <c r="L317" s="191"/>
      <c r="M317" s="191"/>
      <c r="N317" s="204"/>
      <c r="O317" s="191"/>
      <c r="P317" s="191"/>
    </row>
    <row r="318" spans="1:16" ht="12.75">
      <c r="A318" s="191"/>
      <c r="B318" s="191"/>
      <c r="C318" s="191"/>
      <c r="D318" s="185"/>
      <c r="E318" s="185"/>
      <c r="F318" s="191"/>
      <c r="G318" s="191"/>
      <c r="H318" s="191"/>
      <c r="I318" s="191"/>
      <c r="J318" s="191"/>
      <c r="K318" s="191"/>
      <c r="L318" s="191"/>
      <c r="M318" s="191"/>
      <c r="N318" s="204"/>
      <c r="O318" s="191"/>
      <c r="P318" s="191"/>
    </row>
    <row r="319" spans="1:16" ht="12.75">
      <c r="A319" s="191"/>
      <c r="B319" s="191"/>
      <c r="C319" s="191"/>
      <c r="D319" s="185"/>
      <c r="E319" s="185"/>
      <c r="F319" s="191"/>
      <c r="G319" s="191"/>
      <c r="H319" s="191"/>
      <c r="I319" s="191"/>
      <c r="J319" s="191"/>
      <c r="K319" s="191"/>
      <c r="L319" s="191"/>
      <c r="M319" s="191"/>
      <c r="N319" s="204"/>
      <c r="O319" s="191"/>
      <c r="P319" s="191"/>
    </row>
    <row r="320" spans="1:16" ht="12.75">
      <c r="A320" s="191"/>
      <c r="B320" s="191"/>
      <c r="C320" s="191"/>
      <c r="D320" s="185"/>
      <c r="E320" s="185"/>
      <c r="F320" s="191"/>
      <c r="G320" s="191"/>
      <c r="H320" s="191"/>
      <c r="I320" s="191"/>
      <c r="J320" s="191"/>
      <c r="K320" s="191"/>
      <c r="L320" s="191"/>
      <c r="M320" s="191"/>
      <c r="N320" s="204"/>
      <c r="O320" s="191"/>
      <c r="P320" s="191"/>
    </row>
    <row r="321" spans="1:16" ht="12.75">
      <c r="A321" s="191"/>
      <c r="B321" s="191"/>
      <c r="C321" s="191"/>
      <c r="D321" s="185"/>
      <c r="E321" s="185"/>
      <c r="F321" s="191"/>
      <c r="G321" s="191"/>
      <c r="H321" s="191"/>
      <c r="I321" s="191"/>
      <c r="J321" s="191"/>
      <c r="K321" s="191"/>
      <c r="L321" s="191"/>
      <c r="M321" s="191"/>
      <c r="N321" s="204"/>
      <c r="O321" s="191"/>
      <c r="P321" s="191"/>
    </row>
    <row r="322" spans="1:16" ht="12.75">
      <c r="A322" s="191"/>
      <c r="B322" s="191"/>
      <c r="C322" s="191"/>
      <c r="D322" s="185"/>
      <c r="E322" s="185"/>
      <c r="F322" s="191"/>
      <c r="G322" s="191"/>
      <c r="H322" s="191"/>
      <c r="I322" s="191"/>
      <c r="J322" s="191"/>
      <c r="K322" s="191"/>
      <c r="L322" s="191"/>
      <c r="M322" s="191"/>
      <c r="N322" s="204"/>
      <c r="O322" s="191"/>
      <c r="P322" s="191"/>
    </row>
    <row r="323" spans="1:16" ht="12.75">
      <c r="A323" s="191"/>
      <c r="B323" s="191"/>
      <c r="C323" s="191"/>
      <c r="D323" s="185"/>
      <c r="E323" s="185"/>
      <c r="F323" s="191"/>
      <c r="G323" s="191"/>
      <c r="H323" s="191"/>
      <c r="I323" s="191"/>
      <c r="J323" s="191"/>
      <c r="K323" s="191"/>
      <c r="L323" s="191"/>
      <c r="M323" s="191"/>
      <c r="N323" s="204"/>
      <c r="O323" s="191"/>
      <c r="P323" s="191"/>
    </row>
    <row r="324" spans="1:16" ht="12.75">
      <c r="A324" s="191"/>
      <c r="B324" s="191"/>
      <c r="C324" s="191"/>
      <c r="D324" s="185"/>
      <c r="E324" s="185"/>
      <c r="F324" s="191"/>
      <c r="G324" s="191"/>
      <c r="H324" s="191"/>
      <c r="I324" s="191"/>
      <c r="J324" s="191"/>
      <c r="K324" s="191"/>
      <c r="L324" s="191"/>
      <c r="M324" s="191"/>
      <c r="N324" s="204"/>
      <c r="O324" s="191"/>
      <c r="P324" s="191"/>
    </row>
    <row r="325" spans="1:16" ht="12.75">
      <c r="A325" s="191"/>
      <c r="B325" s="191"/>
      <c r="C325" s="191"/>
      <c r="D325" s="185"/>
      <c r="E325" s="185"/>
      <c r="F325" s="191"/>
      <c r="G325" s="191"/>
      <c r="H325" s="191"/>
      <c r="I325" s="191"/>
      <c r="J325" s="191"/>
      <c r="K325" s="191"/>
      <c r="L325" s="191"/>
      <c r="M325" s="191"/>
      <c r="N325" s="204"/>
      <c r="O325" s="191"/>
      <c r="P325" s="191"/>
    </row>
    <row r="326" spans="1:16" ht="12.75">
      <c r="A326" s="191"/>
      <c r="B326" s="191"/>
      <c r="C326" s="191"/>
      <c r="D326" s="185"/>
      <c r="E326" s="185"/>
      <c r="F326" s="191"/>
      <c r="G326" s="191"/>
      <c r="H326" s="191"/>
      <c r="I326" s="191"/>
      <c r="J326" s="191"/>
      <c r="K326" s="191"/>
      <c r="L326" s="191"/>
      <c r="M326" s="191"/>
      <c r="N326" s="204"/>
      <c r="O326" s="191"/>
      <c r="P326" s="191"/>
    </row>
    <row r="327" spans="1:16" ht="12.75">
      <c r="A327" s="191"/>
      <c r="B327" s="191"/>
      <c r="C327" s="191"/>
      <c r="D327" s="185"/>
      <c r="E327" s="185"/>
      <c r="F327" s="191"/>
      <c r="G327" s="191"/>
      <c r="H327" s="191"/>
      <c r="I327" s="191"/>
      <c r="J327" s="191"/>
      <c r="K327" s="191"/>
      <c r="L327" s="191"/>
      <c r="M327" s="191"/>
      <c r="N327" s="204"/>
      <c r="O327" s="191"/>
      <c r="P327" s="191"/>
    </row>
    <row r="328" spans="1:16" ht="12.75">
      <c r="A328" s="191"/>
      <c r="B328" s="191"/>
      <c r="C328" s="191"/>
      <c r="D328" s="185"/>
      <c r="E328" s="185"/>
      <c r="F328" s="191"/>
      <c r="G328" s="191"/>
      <c r="H328" s="191"/>
      <c r="I328" s="191"/>
      <c r="J328" s="191"/>
      <c r="K328" s="191"/>
      <c r="L328" s="191"/>
      <c r="M328" s="191"/>
      <c r="N328" s="204"/>
      <c r="O328" s="191"/>
      <c r="P328" s="191"/>
    </row>
    <row r="329" spans="1:16" ht="12.75">
      <c r="A329" s="191"/>
      <c r="B329" s="191"/>
      <c r="C329" s="191"/>
      <c r="D329" s="185"/>
      <c r="E329" s="185"/>
      <c r="F329" s="191"/>
      <c r="G329" s="191"/>
      <c r="H329" s="191"/>
      <c r="I329" s="191"/>
      <c r="J329" s="191"/>
      <c r="K329" s="191"/>
      <c r="L329" s="191"/>
      <c r="M329" s="191"/>
      <c r="N329" s="204"/>
      <c r="O329" s="191"/>
      <c r="P329" s="191"/>
    </row>
    <row r="330" spans="1:16" ht="12.75">
      <c r="A330" s="191"/>
      <c r="B330" s="191"/>
      <c r="C330" s="191"/>
      <c r="D330" s="185"/>
      <c r="E330" s="185"/>
      <c r="F330" s="191"/>
      <c r="G330" s="191"/>
      <c r="H330" s="191"/>
      <c r="I330" s="191"/>
      <c r="J330" s="191"/>
      <c r="K330" s="191"/>
      <c r="L330" s="191"/>
      <c r="M330" s="191"/>
      <c r="N330" s="204"/>
      <c r="O330" s="191"/>
      <c r="P330" s="191"/>
    </row>
    <row r="331" spans="1:16" ht="12.75">
      <c r="A331" s="191"/>
      <c r="B331" s="191"/>
      <c r="C331" s="191"/>
      <c r="D331" s="185"/>
      <c r="E331" s="185"/>
      <c r="F331" s="191"/>
      <c r="G331" s="191"/>
      <c r="H331" s="191"/>
      <c r="I331" s="191"/>
      <c r="J331" s="191"/>
      <c r="K331" s="191"/>
      <c r="L331" s="191"/>
      <c r="M331" s="191"/>
      <c r="N331" s="204"/>
      <c r="O331" s="191"/>
      <c r="P331" s="191"/>
    </row>
    <row r="332" spans="1:16" ht="12.75">
      <c r="A332" s="191"/>
      <c r="B332" s="191"/>
      <c r="C332" s="191"/>
      <c r="D332" s="185"/>
      <c r="E332" s="185"/>
      <c r="F332" s="191"/>
      <c r="G332" s="191"/>
      <c r="H332" s="191"/>
      <c r="I332" s="191"/>
      <c r="J332" s="191"/>
      <c r="K332" s="191"/>
      <c r="L332" s="191"/>
      <c r="M332" s="191"/>
      <c r="N332" s="204"/>
      <c r="O332" s="191"/>
      <c r="P332" s="191"/>
    </row>
    <row r="333" spans="1:16" ht="12.75">
      <c r="A333" s="191"/>
      <c r="B333" s="191"/>
      <c r="C333" s="191"/>
      <c r="D333" s="185"/>
      <c r="E333" s="185"/>
      <c r="F333" s="191"/>
      <c r="G333" s="191"/>
      <c r="H333" s="191"/>
      <c r="I333" s="191"/>
      <c r="J333" s="191"/>
      <c r="K333" s="191"/>
      <c r="L333" s="191"/>
      <c r="M333" s="191"/>
      <c r="N333" s="204"/>
      <c r="O333" s="191"/>
      <c r="P333" s="191"/>
    </row>
    <row r="334" spans="1:16" ht="12.75">
      <c r="A334" s="191"/>
      <c r="B334" s="191"/>
      <c r="C334" s="191"/>
      <c r="D334" s="185"/>
      <c r="E334" s="185"/>
      <c r="F334" s="191"/>
      <c r="G334" s="191"/>
      <c r="H334" s="191"/>
      <c r="I334" s="191"/>
      <c r="J334" s="191"/>
      <c r="K334" s="191"/>
      <c r="L334" s="191"/>
      <c r="M334" s="191"/>
      <c r="N334" s="204"/>
      <c r="O334" s="191"/>
      <c r="P334" s="191"/>
    </row>
    <row r="335" spans="1:16" ht="12.75">
      <c r="A335" s="191"/>
      <c r="B335" s="191"/>
      <c r="C335" s="191"/>
      <c r="D335" s="185"/>
      <c r="E335" s="185"/>
      <c r="F335" s="191"/>
      <c r="G335" s="191"/>
      <c r="H335" s="191"/>
      <c r="I335" s="191"/>
      <c r="J335" s="191"/>
      <c r="K335" s="191"/>
      <c r="L335" s="191"/>
      <c r="M335" s="191"/>
      <c r="N335" s="204"/>
      <c r="O335" s="191"/>
      <c r="P335" s="191"/>
    </row>
    <row r="336" spans="1:16" ht="12.75">
      <c r="A336" s="191"/>
      <c r="B336" s="191"/>
      <c r="C336" s="191"/>
      <c r="D336" s="185"/>
      <c r="E336" s="185"/>
      <c r="F336" s="191"/>
      <c r="G336" s="191"/>
      <c r="H336" s="191"/>
      <c r="I336" s="191"/>
      <c r="J336" s="191"/>
      <c r="K336" s="191"/>
      <c r="L336" s="191"/>
      <c r="M336" s="191"/>
      <c r="N336" s="204"/>
      <c r="O336" s="191"/>
      <c r="P336" s="191"/>
    </row>
    <row r="337" spans="1:16" ht="12.75">
      <c r="A337" s="191"/>
      <c r="B337" s="191"/>
      <c r="C337" s="191"/>
      <c r="D337" s="185"/>
      <c r="E337" s="185"/>
      <c r="F337" s="191"/>
      <c r="G337" s="191"/>
      <c r="H337" s="191"/>
      <c r="I337" s="191"/>
      <c r="J337" s="191"/>
      <c r="K337" s="191"/>
      <c r="L337" s="191"/>
      <c r="M337" s="191"/>
      <c r="N337" s="204"/>
      <c r="O337" s="191"/>
      <c r="P337" s="191"/>
    </row>
    <row r="338" spans="1:16" ht="12.75">
      <c r="A338" s="191"/>
      <c r="B338" s="191"/>
      <c r="C338" s="191"/>
      <c r="D338" s="185"/>
      <c r="E338" s="185"/>
      <c r="F338" s="191"/>
      <c r="G338" s="191"/>
      <c r="H338" s="191"/>
      <c r="I338" s="191"/>
      <c r="J338" s="191"/>
      <c r="K338" s="191"/>
      <c r="L338" s="191"/>
      <c r="M338" s="191"/>
      <c r="N338" s="204"/>
      <c r="O338" s="191"/>
      <c r="P338" s="191"/>
    </row>
    <row r="339" spans="1:16" ht="12.75">
      <c r="A339" s="191"/>
      <c r="B339" s="191"/>
      <c r="C339" s="191"/>
      <c r="D339" s="185"/>
      <c r="E339" s="185"/>
      <c r="F339" s="191"/>
      <c r="G339" s="191"/>
      <c r="H339" s="191"/>
      <c r="I339" s="191"/>
      <c r="J339" s="191"/>
      <c r="K339" s="191"/>
      <c r="L339" s="191"/>
      <c r="M339" s="191"/>
      <c r="N339" s="204"/>
      <c r="O339" s="191"/>
      <c r="P339" s="191"/>
    </row>
    <row r="340" spans="1:16" ht="12.75">
      <c r="A340" s="191"/>
      <c r="B340" s="191"/>
      <c r="C340" s="191"/>
      <c r="D340" s="185"/>
      <c r="E340" s="185"/>
      <c r="F340" s="191"/>
      <c r="G340" s="191"/>
      <c r="H340" s="191"/>
      <c r="I340" s="191"/>
      <c r="J340" s="191"/>
      <c r="K340" s="191"/>
      <c r="L340" s="191"/>
      <c r="M340" s="191"/>
      <c r="N340" s="204"/>
      <c r="O340" s="191"/>
      <c r="P340" s="191"/>
    </row>
    <row r="341" spans="1:16" ht="12.75">
      <c r="A341" s="191"/>
      <c r="B341" s="191"/>
      <c r="C341" s="191"/>
      <c r="D341" s="185"/>
      <c r="E341" s="185"/>
      <c r="F341" s="191"/>
      <c r="G341" s="191"/>
      <c r="H341" s="191"/>
      <c r="I341" s="191"/>
      <c r="J341" s="191"/>
      <c r="K341" s="191"/>
      <c r="L341" s="191"/>
      <c r="M341" s="191"/>
      <c r="N341" s="204"/>
      <c r="O341" s="191"/>
      <c r="P341" s="191"/>
    </row>
    <row r="342" spans="1:16" ht="12.75">
      <c r="A342" s="191"/>
      <c r="B342" s="191"/>
      <c r="C342" s="191"/>
      <c r="D342" s="185"/>
      <c r="E342" s="185"/>
      <c r="F342" s="191"/>
      <c r="G342" s="191"/>
      <c r="H342" s="191"/>
      <c r="I342" s="191"/>
      <c r="J342" s="191"/>
      <c r="K342" s="191"/>
      <c r="L342" s="191"/>
      <c r="M342" s="191"/>
      <c r="N342" s="204"/>
      <c r="O342" s="191"/>
      <c r="P342" s="191"/>
    </row>
    <row r="343" spans="1:16" ht="12.75">
      <c r="A343" s="191"/>
      <c r="B343" s="191"/>
      <c r="C343" s="191"/>
      <c r="D343" s="185"/>
      <c r="E343" s="185"/>
      <c r="F343" s="191"/>
      <c r="G343" s="191"/>
      <c r="H343" s="191"/>
      <c r="I343" s="191"/>
      <c r="J343" s="191"/>
      <c r="K343" s="191"/>
      <c r="L343" s="191"/>
      <c r="M343" s="191"/>
      <c r="N343" s="204"/>
      <c r="O343" s="191"/>
      <c r="P343" s="191"/>
    </row>
    <row r="344" spans="1:16" ht="12.75">
      <c r="A344" s="191"/>
      <c r="B344" s="191"/>
      <c r="C344" s="191"/>
      <c r="D344" s="185"/>
      <c r="E344" s="185"/>
      <c r="F344" s="191"/>
      <c r="G344" s="191"/>
      <c r="H344" s="191"/>
      <c r="I344" s="191"/>
      <c r="J344" s="191"/>
      <c r="K344" s="191"/>
      <c r="L344" s="191"/>
      <c r="M344" s="191"/>
      <c r="N344" s="204"/>
      <c r="O344" s="191"/>
      <c r="P344" s="191"/>
    </row>
    <row r="345" spans="1:16" ht="12.75">
      <c r="A345" s="191"/>
      <c r="B345" s="191"/>
      <c r="C345" s="191"/>
      <c r="D345" s="185"/>
      <c r="E345" s="185"/>
      <c r="F345" s="191"/>
      <c r="G345" s="191"/>
      <c r="H345" s="191"/>
      <c r="I345" s="191"/>
      <c r="J345" s="191"/>
      <c r="K345" s="191"/>
      <c r="L345" s="191"/>
      <c r="M345" s="191"/>
      <c r="N345" s="204"/>
      <c r="O345" s="191"/>
      <c r="P345" s="191"/>
    </row>
    <row r="346" spans="1:16" ht="12.75">
      <c r="A346" s="191"/>
      <c r="B346" s="191"/>
      <c r="C346" s="191"/>
      <c r="D346" s="185"/>
      <c r="E346" s="185"/>
      <c r="F346" s="191"/>
      <c r="G346" s="191"/>
      <c r="H346" s="191"/>
      <c r="I346" s="191"/>
      <c r="J346" s="191"/>
      <c r="K346" s="191"/>
      <c r="L346" s="191"/>
      <c r="M346" s="191"/>
      <c r="N346" s="204"/>
      <c r="O346" s="191"/>
      <c r="P346" s="191"/>
    </row>
    <row r="347" spans="1:16" ht="12.75">
      <c r="A347" s="191"/>
      <c r="B347" s="191"/>
      <c r="C347" s="191"/>
      <c r="D347" s="185"/>
      <c r="E347" s="185"/>
      <c r="F347" s="191"/>
      <c r="G347" s="191"/>
      <c r="H347" s="191"/>
      <c r="I347" s="191"/>
      <c r="J347" s="191"/>
      <c r="K347" s="191"/>
      <c r="L347" s="191"/>
      <c r="M347" s="191"/>
      <c r="N347" s="204"/>
      <c r="O347" s="191"/>
      <c r="P347" s="191"/>
    </row>
    <row r="348" spans="1:16" ht="12.75">
      <c r="A348" s="191"/>
      <c r="B348" s="191"/>
      <c r="C348" s="191"/>
      <c r="D348" s="185"/>
      <c r="E348" s="185"/>
      <c r="F348" s="191"/>
      <c r="G348" s="191"/>
      <c r="H348" s="191"/>
      <c r="I348" s="191"/>
      <c r="J348" s="191"/>
      <c r="K348" s="191"/>
      <c r="L348" s="191"/>
      <c r="M348" s="191"/>
      <c r="N348" s="204"/>
      <c r="O348" s="191"/>
      <c r="P348" s="191"/>
    </row>
    <row r="349" spans="1:16" ht="12.75">
      <c r="A349" s="191"/>
      <c r="B349" s="191"/>
      <c r="C349" s="191"/>
      <c r="D349" s="185"/>
      <c r="E349" s="185"/>
      <c r="F349" s="191"/>
      <c r="G349" s="191"/>
      <c r="H349" s="191"/>
      <c r="I349" s="191"/>
      <c r="J349" s="191"/>
      <c r="K349" s="191"/>
      <c r="L349" s="191"/>
      <c r="M349" s="191"/>
      <c r="N349" s="204"/>
      <c r="O349" s="191"/>
      <c r="P349" s="191"/>
    </row>
    <row r="350" spans="1:16" ht="12.75">
      <c r="A350" s="191"/>
      <c r="B350" s="191"/>
      <c r="C350" s="191"/>
      <c r="D350" s="185"/>
      <c r="E350" s="185"/>
      <c r="F350" s="191"/>
      <c r="G350" s="191"/>
      <c r="H350" s="191"/>
      <c r="I350" s="191"/>
      <c r="J350" s="191"/>
      <c r="K350" s="191"/>
      <c r="L350" s="191"/>
      <c r="M350" s="191"/>
      <c r="N350" s="204"/>
      <c r="O350" s="191"/>
      <c r="P350" s="191"/>
    </row>
    <row r="351" spans="1:16" ht="12.75">
      <c r="A351" s="191"/>
      <c r="B351" s="191"/>
      <c r="C351" s="191"/>
      <c r="D351" s="185"/>
      <c r="E351" s="185"/>
      <c r="F351" s="191"/>
      <c r="G351" s="191"/>
      <c r="H351" s="191"/>
      <c r="I351" s="191"/>
      <c r="J351" s="191"/>
      <c r="K351" s="191"/>
      <c r="L351" s="191"/>
      <c r="M351" s="191"/>
      <c r="N351" s="204"/>
      <c r="O351" s="191"/>
      <c r="P351" s="191"/>
    </row>
    <row r="352" spans="1:16" ht="12.75">
      <c r="A352" s="191"/>
      <c r="B352" s="191"/>
      <c r="C352" s="191"/>
      <c r="D352" s="185"/>
      <c r="E352" s="185"/>
      <c r="F352" s="191"/>
      <c r="G352" s="191"/>
      <c r="H352" s="191"/>
      <c r="I352" s="191"/>
      <c r="J352" s="191"/>
      <c r="K352" s="191"/>
      <c r="L352" s="191"/>
      <c r="M352" s="191"/>
      <c r="N352" s="204"/>
      <c r="O352" s="191"/>
      <c r="P352" s="191"/>
    </row>
    <row r="353" spans="1:16" ht="12.75">
      <c r="A353" s="191"/>
      <c r="B353" s="191"/>
      <c r="C353" s="191"/>
      <c r="D353" s="185"/>
      <c r="E353" s="185"/>
      <c r="F353" s="191"/>
      <c r="G353" s="191"/>
      <c r="H353" s="191"/>
      <c r="I353" s="191"/>
      <c r="J353" s="191"/>
      <c r="K353" s="191"/>
      <c r="L353" s="191"/>
      <c r="M353" s="191"/>
      <c r="N353" s="204"/>
      <c r="O353" s="191"/>
      <c r="P353" s="191"/>
    </row>
    <row r="354" spans="1:16" ht="12.75">
      <c r="A354" s="191"/>
      <c r="B354" s="191"/>
      <c r="C354" s="191"/>
      <c r="D354" s="185"/>
      <c r="E354" s="185"/>
      <c r="F354" s="191"/>
      <c r="G354" s="191"/>
      <c r="H354" s="191"/>
      <c r="I354" s="191"/>
      <c r="J354" s="191"/>
      <c r="K354" s="191"/>
      <c r="L354" s="191"/>
      <c r="M354" s="191"/>
      <c r="N354" s="204"/>
      <c r="O354" s="191"/>
      <c r="P354" s="191"/>
    </row>
    <row r="355" spans="1:16" ht="12.75">
      <c r="A355" s="191"/>
      <c r="B355" s="191"/>
      <c r="C355" s="191"/>
      <c r="D355" s="185"/>
      <c r="E355" s="185"/>
      <c r="F355" s="191"/>
      <c r="G355" s="191"/>
      <c r="H355" s="191"/>
      <c r="I355" s="191"/>
      <c r="J355" s="191"/>
      <c r="K355" s="191"/>
      <c r="L355" s="191"/>
      <c r="M355" s="191"/>
      <c r="N355" s="204"/>
      <c r="O355" s="191"/>
      <c r="P355" s="191"/>
    </row>
    <row r="356" spans="1:16" ht="12.75">
      <c r="A356" s="191"/>
      <c r="B356" s="191"/>
      <c r="C356" s="191"/>
      <c r="D356" s="185"/>
      <c r="E356" s="185"/>
      <c r="F356" s="191"/>
      <c r="G356" s="191"/>
      <c r="H356" s="191"/>
      <c r="I356" s="191"/>
      <c r="J356" s="191"/>
      <c r="K356" s="191"/>
      <c r="L356" s="191"/>
      <c r="M356" s="191"/>
      <c r="N356" s="204"/>
      <c r="O356" s="191"/>
      <c r="P356" s="191"/>
    </row>
    <row r="357" spans="1:16" ht="12.75">
      <c r="A357" s="191"/>
      <c r="B357" s="191"/>
      <c r="C357" s="191"/>
      <c r="D357" s="185"/>
      <c r="E357" s="185"/>
      <c r="F357" s="191"/>
      <c r="G357" s="191"/>
      <c r="H357" s="191"/>
      <c r="I357" s="191"/>
      <c r="J357" s="191"/>
      <c r="K357" s="191"/>
      <c r="L357" s="191"/>
      <c r="M357" s="191"/>
      <c r="N357" s="204"/>
      <c r="O357" s="191"/>
      <c r="P357" s="191"/>
    </row>
    <row r="358" spans="1:16" ht="12.75">
      <c r="A358" s="191"/>
      <c r="B358" s="191"/>
      <c r="C358" s="191"/>
      <c r="D358" s="185"/>
      <c r="E358" s="185"/>
      <c r="F358" s="191"/>
      <c r="G358" s="191"/>
      <c r="H358" s="191"/>
      <c r="I358" s="191"/>
      <c r="J358" s="191"/>
      <c r="K358" s="191"/>
      <c r="L358" s="191"/>
      <c r="M358" s="191"/>
      <c r="N358" s="204"/>
      <c r="O358" s="191"/>
      <c r="P358" s="191"/>
    </row>
    <row r="359" spans="1:16" ht="12.75">
      <c r="A359" s="191"/>
      <c r="B359" s="191"/>
      <c r="C359" s="191"/>
      <c r="D359" s="185"/>
      <c r="E359" s="185"/>
      <c r="F359" s="191"/>
      <c r="G359" s="191"/>
      <c r="H359" s="191"/>
      <c r="I359" s="191"/>
      <c r="J359" s="191"/>
      <c r="K359" s="191"/>
      <c r="L359" s="191"/>
      <c r="M359" s="191"/>
      <c r="N359" s="204"/>
      <c r="O359" s="191"/>
      <c r="P359" s="191"/>
    </row>
    <row r="360" spans="1:16" ht="12.75">
      <c r="A360" s="191"/>
      <c r="B360" s="191"/>
      <c r="C360" s="191"/>
      <c r="D360" s="185"/>
      <c r="E360" s="185"/>
      <c r="F360" s="191"/>
      <c r="G360" s="191"/>
      <c r="H360" s="191"/>
      <c r="I360" s="191"/>
      <c r="J360" s="191"/>
      <c r="K360" s="191"/>
      <c r="L360" s="191"/>
      <c r="M360" s="191"/>
      <c r="N360" s="204"/>
      <c r="O360" s="191"/>
      <c r="P360" s="191"/>
    </row>
    <row r="361" spans="1:16" ht="12.75">
      <c r="A361" s="191"/>
      <c r="B361" s="191"/>
      <c r="C361" s="191"/>
      <c r="D361" s="185"/>
      <c r="E361" s="185"/>
      <c r="F361" s="191"/>
      <c r="G361" s="191"/>
      <c r="H361" s="191"/>
      <c r="I361" s="191"/>
      <c r="J361" s="191"/>
      <c r="K361" s="191"/>
      <c r="L361" s="191"/>
      <c r="M361" s="191"/>
      <c r="N361" s="204"/>
      <c r="O361" s="191"/>
      <c r="P361" s="191"/>
    </row>
    <row r="362" spans="1:16" ht="12.75">
      <c r="A362" s="191"/>
      <c r="B362" s="191"/>
      <c r="C362" s="191"/>
      <c r="D362" s="185"/>
      <c r="E362" s="185"/>
      <c r="F362" s="191"/>
      <c r="G362" s="191"/>
      <c r="H362" s="191"/>
      <c r="I362" s="191"/>
      <c r="J362" s="191"/>
      <c r="K362" s="191"/>
      <c r="L362" s="191"/>
      <c r="M362" s="191"/>
      <c r="N362" s="204"/>
      <c r="O362" s="191"/>
      <c r="P362" s="191"/>
    </row>
    <row r="363" spans="1:16" ht="12.75">
      <c r="A363" s="191"/>
      <c r="B363" s="191"/>
      <c r="C363" s="191"/>
      <c r="D363" s="185"/>
      <c r="E363" s="185"/>
      <c r="F363" s="191"/>
      <c r="G363" s="191"/>
      <c r="H363" s="191"/>
      <c r="I363" s="191"/>
      <c r="J363" s="191"/>
      <c r="K363" s="191"/>
      <c r="L363" s="191"/>
      <c r="M363" s="191"/>
      <c r="N363" s="204"/>
      <c r="O363" s="191"/>
      <c r="P363" s="191"/>
    </row>
    <row r="364" spans="1:16" ht="12.75">
      <c r="A364" s="191"/>
      <c r="B364" s="191"/>
      <c r="C364" s="191"/>
      <c r="D364" s="185"/>
      <c r="E364" s="185"/>
      <c r="F364" s="191"/>
      <c r="G364" s="191"/>
      <c r="H364" s="191"/>
      <c r="I364" s="191"/>
      <c r="J364" s="191"/>
      <c r="K364" s="191"/>
      <c r="L364" s="191"/>
      <c r="M364" s="191"/>
      <c r="N364" s="204"/>
      <c r="O364" s="191"/>
      <c r="P364" s="191"/>
    </row>
    <row r="365" spans="1:16" ht="12.75">
      <c r="A365" s="191"/>
      <c r="B365" s="191"/>
      <c r="C365" s="191"/>
      <c r="D365" s="185"/>
      <c r="E365" s="185"/>
      <c r="F365" s="191"/>
      <c r="G365" s="191"/>
      <c r="H365" s="191"/>
      <c r="I365" s="191"/>
      <c r="J365" s="191"/>
      <c r="K365" s="191"/>
      <c r="L365" s="191"/>
      <c r="M365" s="191"/>
      <c r="N365" s="204"/>
      <c r="O365" s="191"/>
      <c r="P365" s="191"/>
    </row>
    <row r="366" spans="1:16" ht="12.75">
      <c r="A366" s="191"/>
      <c r="B366" s="191"/>
      <c r="C366" s="191"/>
      <c r="D366" s="185"/>
      <c r="E366" s="185"/>
      <c r="F366" s="191"/>
      <c r="G366" s="191"/>
      <c r="H366" s="191"/>
      <c r="I366" s="191"/>
      <c r="J366" s="191"/>
      <c r="K366" s="191"/>
      <c r="L366" s="191"/>
      <c r="M366" s="191"/>
      <c r="N366" s="204"/>
      <c r="O366" s="191"/>
      <c r="P366" s="191"/>
    </row>
    <row r="367" spans="1:16" ht="12.75">
      <c r="A367" s="191"/>
      <c r="B367" s="191"/>
      <c r="C367" s="191"/>
      <c r="D367" s="185"/>
      <c r="E367" s="185"/>
      <c r="F367" s="191"/>
      <c r="G367" s="191"/>
      <c r="H367" s="191"/>
      <c r="I367" s="191"/>
      <c r="J367" s="191"/>
      <c r="K367" s="191"/>
      <c r="L367" s="191"/>
      <c r="M367" s="191"/>
      <c r="N367" s="204"/>
      <c r="O367" s="191"/>
      <c r="P367" s="191"/>
    </row>
    <row r="368" spans="1:16" ht="12.75">
      <c r="A368" s="191"/>
      <c r="B368" s="191"/>
      <c r="C368" s="191"/>
      <c r="D368" s="185"/>
      <c r="E368" s="185"/>
      <c r="F368" s="191"/>
      <c r="G368" s="191"/>
      <c r="H368" s="191"/>
      <c r="I368" s="191"/>
      <c r="J368" s="191"/>
      <c r="K368" s="191"/>
      <c r="L368" s="191"/>
      <c r="M368" s="191"/>
      <c r="N368" s="204"/>
      <c r="O368" s="191"/>
      <c r="P368" s="191"/>
    </row>
    <row r="369" spans="1:16" ht="12.75">
      <c r="A369" s="191"/>
      <c r="B369" s="191"/>
      <c r="C369" s="191"/>
      <c r="D369" s="185"/>
      <c r="E369" s="185"/>
      <c r="F369" s="191"/>
      <c r="G369" s="191"/>
      <c r="H369" s="191"/>
      <c r="I369" s="191"/>
      <c r="J369" s="191"/>
      <c r="K369" s="191"/>
      <c r="L369" s="191"/>
      <c r="M369" s="191"/>
      <c r="N369" s="204"/>
      <c r="O369" s="191"/>
      <c r="P369" s="191"/>
    </row>
    <row r="370" spans="1:16" ht="12.75">
      <c r="A370" s="191"/>
      <c r="B370" s="191"/>
      <c r="C370" s="191"/>
      <c r="D370" s="185"/>
      <c r="E370" s="185"/>
      <c r="F370" s="191"/>
      <c r="G370" s="191"/>
      <c r="H370" s="191"/>
      <c r="I370" s="191"/>
      <c r="J370" s="191"/>
      <c r="K370" s="191"/>
      <c r="L370" s="191"/>
      <c r="M370" s="191"/>
      <c r="N370" s="204"/>
      <c r="O370" s="191"/>
      <c r="P370" s="191"/>
    </row>
    <row r="371" spans="1:16" ht="12.75">
      <c r="A371" s="191"/>
      <c r="B371" s="191"/>
      <c r="C371" s="191"/>
      <c r="D371" s="185"/>
      <c r="E371" s="185"/>
      <c r="F371" s="191"/>
      <c r="G371" s="191"/>
      <c r="H371" s="191"/>
      <c r="I371" s="191"/>
      <c r="J371" s="191"/>
      <c r="K371" s="191"/>
      <c r="L371" s="191"/>
      <c r="M371" s="191"/>
      <c r="N371" s="204"/>
      <c r="O371" s="191"/>
      <c r="P371" s="191"/>
    </row>
    <row r="372" spans="1:16" ht="12.75">
      <c r="A372" s="191"/>
      <c r="B372" s="191"/>
      <c r="C372" s="191"/>
      <c r="D372" s="185"/>
      <c r="E372" s="185"/>
      <c r="F372" s="191"/>
      <c r="G372" s="191"/>
      <c r="H372" s="191"/>
      <c r="I372" s="191"/>
      <c r="J372" s="191"/>
      <c r="K372" s="191"/>
      <c r="L372" s="191"/>
      <c r="M372" s="191"/>
      <c r="N372" s="204"/>
      <c r="O372" s="191"/>
      <c r="P372" s="191"/>
    </row>
    <row r="373" spans="1:16" ht="12.75">
      <c r="A373" s="191"/>
      <c r="B373" s="191"/>
      <c r="C373" s="191"/>
      <c r="D373" s="185"/>
      <c r="E373" s="185"/>
      <c r="F373" s="191"/>
      <c r="G373" s="191"/>
      <c r="H373" s="191"/>
      <c r="I373" s="191"/>
      <c r="J373" s="191"/>
      <c r="K373" s="191"/>
      <c r="L373" s="191"/>
      <c r="M373" s="191"/>
      <c r="N373" s="204"/>
      <c r="O373" s="191"/>
      <c r="P373" s="191"/>
    </row>
    <row r="374" spans="1:16" ht="12.75">
      <c r="A374" s="191"/>
      <c r="B374" s="191"/>
      <c r="C374" s="191"/>
      <c r="D374" s="185"/>
      <c r="E374" s="185"/>
      <c r="F374" s="191"/>
      <c r="G374" s="191"/>
      <c r="H374" s="191"/>
      <c r="I374" s="191"/>
      <c r="J374" s="191"/>
      <c r="K374" s="191"/>
      <c r="L374" s="191"/>
      <c r="M374" s="191"/>
      <c r="N374" s="204"/>
      <c r="O374" s="191"/>
      <c r="P374" s="191"/>
    </row>
    <row r="375" spans="1:16" ht="12.75">
      <c r="A375" s="191"/>
      <c r="B375" s="191"/>
      <c r="C375" s="191"/>
      <c r="D375" s="185"/>
      <c r="E375" s="185"/>
      <c r="F375" s="191"/>
      <c r="G375" s="191"/>
      <c r="H375" s="191"/>
      <c r="I375" s="191"/>
      <c r="J375" s="191"/>
      <c r="K375" s="191"/>
      <c r="L375" s="191"/>
      <c r="M375" s="191"/>
      <c r="N375" s="204"/>
      <c r="O375" s="191"/>
      <c r="P375" s="191"/>
    </row>
    <row r="376" spans="1:16" ht="12.75">
      <c r="A376" s="191"/>
      <c r="B376" s="191"/>
      <c r="C376" s="191"/>
      <c r="D376" s="185"/>
      <c r="E376" s="185"/>
      <c r="F376" s="191"/>
      <c r="G376" s="191"/>
      <c r="H376" s="191"/>
      <c r="I376" s="191"/>
      <c r="J376" s="191"/>
      <c r="K376" s="191"/>
      <c r="L376" s="191"/>
      <c r="M376" s="191"/>
      <c r="N376" s="204"/>
      <c r="O376" s="191"/>
      <c r="P376" s="191"/>
    </row>
    <row r="377" spans="1:16" ht="12.75">
      <c r="A377" s="191"/>
      <c r="B377" s="191"/>
      <c r="C377" s="191"/>
      <c r="D377" s="185"/>
      <c r="E377" s="185"/>
      <c r="F377" s="191"/>
      <c r="G377" s="191"/>
      <c r="H377" s="191"/>
      <c r="I377" s="191"/>
      <c r="J377" s="191"/>
      <c r="K377" s="191"/>
      <c r="L377" s="191"/>
      <c r="M377" s="191"/>
      <c r="N377" s="204"/>
      <c r="O377" s="191"/>
      <c r="P377" s="191"/>
    </row>
    <row r="378" spans="1:16" ht="12.75">
      <c r="A378" s="191"/>
      <c r="B378" s="191"/>
      <c r="C378" s="191"/>
      <c r="D378" s="185"/>
      <c r="E378" s="185"/>
      <c r="F378" s="191"/>
      <c r="G378" s="191"/>
      <c r="H378" s="191"/>
      <c r="I378" s="191"/>
      <c r="J378" s="191"/>
      <c r="K378" s="191"/>
      <c r="L378" s="191"/>
      <c r="M378" s="191"/>
      <c r="N378" s="204"/>
      <c r="O378" s="191"/>
      <c r="P378" s="191"/>
    </row>
    <row r="379" spans="1:16" ht="12.75">
      <c r="A379" s="191"/>
      <c r="B379" s="191"/>
      <c r="C379" s="191"/>
      <c r="D379" s="185"/>
      <c r="E379" s="185"/>
      <c r="F379" s="191"/>
      <c r="G379" s="191"/>
      <c r="H379" s="191"/>
      <c r="I379" s="191"/>
      <c r="J379" s="191"/>
      <c r="K379" s="191"/>
      <c r="L379" s="191"/>
      <c r="M379" s="191"/>
      <c r="N379" s="204"/>
      <c r="O379" s="191"/>
      <c r="P379" s="191"/>
    </row>
    <row r="380" spans="1:16" ht="12.75">
      <c r="A380" s="191"/>
      <c r="B380" s="191"/>
      <c r="C380" s="191"/>
      <c r="D380" s="185"/>
      <c r="E380" s="185"/>
      <c r="F380" s="191"/>
      <c r="G380" s="191"/>
      <c r="H380" s="191"/>
      <c r="I380" s="191"/>
      <c r="J380" s="191"/>
      <c r="K380" s="191"/>
      <c r="L380" s="191"/>
      <c r="M380" s="191"/>
      <c r="N380" s="204"/>
      <c r="O380" s="191"/>
      <c r="P380" s="191"/>
    </row>
    <row r="381" spans="1:16" ht="12.75">
      <c r="A381" s="191"/>
      <c r="B381" s="191"/>
      <c r="C381" s="191"/>
      <c r="D381" s="185"/>
      <c r="E381" s="185"/>
      <c r="F381" s="191"/>
      <c r="G381" s="191"/>
      <c r="H381" s="191"/>
      <c r="I381" s="191"/>
      <c r="J381" s="191"/>
      <c r="K381" s="191"/>
      <c r="L381" s="191"/>
      <c r="M381" s="191"/>
      <c r="N381" s="204"/>
      <c r="O381" s="191"/>
      <c r="P381" s="191"/>
    </row>
    <row r="382" spans="1:16" ht="12.75">
      <c r="A382" s="191"/>
      <c r="B382" s="191"/>
      <c r="C382" s="191"/>
      <c r="D382" s="185"/>
      <c r="E382" s="185"/>
      <c r="F382" s="191"/>
      <c r="G382" s="191"/>
      <c r="H382" s="191"/>
      <c r="I382" s="191"/>
      <c r="J382" s="191"/>
      <c r="K382" s="191"/>
      <c r="L382" s="191"/>
      <c r="M382" s="191"/>
      <c r="N382" s="204"/>
      <c r="O382" s="191"/>
      <c r="P382" s="191"/>
    </row>
    <row r="383" spans="1:16" ht="12.75">
      <c r="A383" s="191"/>
      <c r="B383" s="191"/>
      <c r="C383" s="191"/>
      <c r="D383" s="185"/>
      <c r="E383" s="185"/>
      <c r="F383" s="191"/>
      <c r="G383" s="191"/>
      <c r="H383" s="191"/>
      <c r="I383" s="191"/>
      <c r="J383" s="191"/>
      <c r="K383" s="191"/>
      <c r="L383" s="191"/>
      <c r="M383" s="191"/>
      <c r="N383" s="204"/>
      <c r="O383" s="191"/>
      <c r="P383" s="191"/>
    </row>
    <row r="384" spans="1:16" ht="12.75">
      <c r="A384" s="191"/>
      <c r="B384" s="191"/>
      <c r="C384" s="191"/>
      <c r="D384" s="185"/>
      <c r="E384" s="185"/>
      <c r="F384" s="191"/>
      <c r="G384" s="191"/>
      <c r="H384" s="191"/>
      <c r="I384" s="191"/>
      <c r="J384" s="191"/>
      <c r="K384" s="191"/>
      <c r="L384" s="191"/>
      <c r="M384" s="191"/>
      <c r="N384" s="204"/>
      <c r="O384" s="191"/>
      <c r="P384" s="191"/>
    </row>
    <row r="385" spans="1:16" ht="12.75">
      <c r="A385" s="191"/>
      <c r="B385" s="191"/>
      <c r="C385" s="191"/>
      <c r="D385" s="185"/>
      <c r="E385" s="185"/>
      <c r="F385" s="191"/>
      <c r="G385" s="191"/>
      <c r="H385" s="191"/>
      <c r="I385" s="191"/>
      <c r="J385" s="191"/>
      <c r="K385" s="191"/>
      <c r="L385" s="191"/>
      <c r="M385" s="191"/>
      <c r="N385" s="204"/>
      <c r="O385" s="191"/>
      <c r="P385" s="191"/>
    </row>
    <row r="386" spans="1:16" ht="12.75">
      <c r="A386" s="191"/>
      <c r="B386" s="191"/>
      <c r="C386" s="191"/>
      <c r="D386" s="185"/>
      <c r="E386" s="185"/>
      <c r="F386" s="191"/>
      <c r="G386" s="191"/>
      <c r="H386" s="191"/>
      <c r="I386" s="191"/>
      <c r="J386" s="191"/>
      <c r="K386" s="191"/>
      <c r="L386" s="191"/>
      <c r="M386" s="191"/>
      <c r="N386" s="204"/>
      <c r="O386" s="191"/>
      <c r="P386" s="191"/>
    </row>
    <row r="387" spans="1:16" ht="12.75">
      <c r="A387" s="191"/>
      <c r="B387" s="191"/>
      <c r="C387" s="191"/>
      <c r="D387" s="185"/>
      <c r="E387" s="185"/>
      <c r="F387" s="191"/>
      <c r="G387" s="191"/>
      <c r="H387" s="191"/>
      <c r="I387" s="191"/>
      <c r="J387" s="191"/>
      <c r="K387" s="191"/>
      <c r="L387" s="191"/>
      <c r="M387" s="191"/>
      <c r="N387" s="204"/>
      <c r="O387" s="191"/>
      <c r="P387" s="191"/>
    </row>
    <row r="388" spans="1:16" ht="12.75">
      <c r="A388" s="191"/>
      <c r="B388" s="191"/>
      <c r="C388" s="191"/>
      <c r="D388" s="185"/>
      <c r="E388" s="185"/>
      <c r="F388" s="191"/>
      <c r="G388" s="191"/>
      <c r="H388" s="191"/>
      <c r="I388" s="191"/>
      <c r="J388" s="191"/>
      <c r="K388" s="191"/>
      <c r="L388" s="191"/>
      <c r="M388" s="191"/>
      <c r="N388" s="204"/>
      <c r="O388" s="191"/>
      <c r="P388" s="191"/>
    </row>
    <row r="389" spans="1:16" ht="12.75">
      <c r="A389" s="191"/>
      <c r="B389" s="191"/>
      <c r="C389" s="191"/>
      <c r="D389" s="185"/>
      <c r="E389" s="185"/>
      <c r="F389" s="191"/>
      <c r="G389" s="191"/>
      <c r="H389" s="191"/>
      <c r="I389" s="191"/>
      <c r="J389" s="191"/>
      <c r="K389" s="191"/>
      <c r="L389" s="191"/>
      <c r="M389" s="191"/>
      <c r="N389" s="204"/>
      <c r="O389" s="191"/>
      <c r="P389" s="191"/>
    </row>
    <row r="390" spans="1:16" ht="12.75">
      <c r="A390" s="191"/>
      <c r="B390" s="191"/>
      <c r="C390" s="191"/>
      <c r="D390" s="185"/>
      <c r="E390" s="185"/>
      <c r="F390" s="191"/>
      <c r="G390" s="191"/>
      <c r="H390" s="191"/>
      <c r="I390" s="191"/>
      <c r="J390" s="191"/>
      <c r="K390" s="191"/>
      <c r="L390" s="191"/>
      <c r="M390" s="191"/>
      <c r="N390" s="204"/>
      <c r="O390" s="191"/>
      <c r="P390" s="191"/>
    </row>
    <row r="391" spans="1:16" ht="12.75">
      <c r="A391" s="191"/>
      <c r="B391" s="191"/>
      <c r="C391" s="191"/>
      <c r="D391" s="185"/>
      <c r="E391" s="185"/>
      <c r="F391" s="191"/>
      <c r="G391" s="191"/>
      <c r="H391" s="191"/>
      <c r="I391" s="191"/>
      <c r="J391" s="191"/>
      <c r="K391" s="191"/>
      <c r="L391" s="191"/>
      <c r="M391" s="191"/>
      <c r="N391" s="204"/>
      <c r="O391" s="191"/>
      <c r="P391" s="191"/>
    </row>
    <row r="392" spans="1:16" ht="12.75">
      <c r="A392" s="191"/>
      <c r="B392" s="191"/>
      <c r="C392" s="191"/>
      <c r="D392" s="185"/>
      <c r="E392" s="185"/>
      <c r="F392" s="191"/>
      <c r="G392" s="191"/>
      <c r="H392" s="191"/>
      <c r="I392" s="191"/>
      <c r="J392" s="191"/>
      <c r="K392" s="191"/>
      <c r="L392" s="191"/>
      <c r="M392" s="191"/>
      <c r="N392" s="204"/>
      <c r="O392" s="191"/>
      <c r="P392" s="191"/>
    </row>
    <row r="393" spans="1:16" ht="12.75">
      <c r="A393" s="191"/>
      <c r="B393" s="191"/>
      <c r="C393" s="191"/>
      <c r="D393" s="185"/>
      <c r="E393" s="185"/>
      <c r="F393" s="191"/>
      <c r="G393" s="191"/>
      <c r="H393" s="191"/>
      <c r="I393" s="191"/>
      <c r="J393" s="191"/>
      <c r="K393" s="191"/>
      <c r="L393" s="191"/>
      <c r="M393" s="191"/>
      <c r="N393" s="204"/>
      <c r="O393" s="191"/>
      <c r="P393" s="191"/>
    </row>
    <row r="394" spans="1:16" ht="12.75">
      <c r="A394" s="191"/>
      <c r="B394" s="191"/>
      <c r="C394" s="191"/>
      <c r="D394" s="185"/>
      <c r="E394" s="185"/>
      <c r="F394" s="191"/>
      <c r="G394" s="191"/>
      <c r="H394" s="191"/>
      <c r="I394" s="191"/>
      <c r="J394" s="191"/>
      <c r="K394" s="191"/>
      <c r="L394" s="191"/>
      <c r="M394" s="191"/>
      <c r="N394" s="204"/>
      <c r="O394" s="191"/>
      <c r="P394" s="191"/>
    </row>
    <row r="395" spans="1:16" ht="12.75">
      <c r="A395" s="191"/>
      <c r="B395" s="191"/>
      <c r="C395" s="191"/>
      <c r="D395" s="185"/>
      <c r="E395" s="185"/>
      <c r="F395" s="191"/>
      <c r="G395" s="191"/>
      <c r="H395" s="191"/>
      <c r="I395" s="191"/>
      <c r="J395" s="191"/>
      <c r="K395" s="191"/>
      <c r="L395" s="191"/>
      <c r="M395" s="191"/>
      <c r="N395" s="204"/>
      <c r="O395" s="191"/>
      <c r="P395" s="191"/>
    </row>
    <row r="396" spans="1:16" ht="12.75">
      <c r="A396" s="191"/>
      <c r="B396" s="191"/>
      <c r="C396" s="191"/>
      <c r="D396" s="185"/>
      <c r="E396" s="185"/>
      <c r="F396" s="191"/>
      <c r="G396" s="191"/>
      <c r="H396" s="191"/>
      <c r="I396" s="191"/>
      <c r="J396" s="191"/>
      <c r="K396" s="191"/>
      <c r="L396" s="191"/>
      <c r="M396" s="191"/>
      <c r="N396" s="204"/>
      <c r="O396" s="191"/>
      <c r="P396" s="191"/>
    </row>
    <row r="397" spans="1:16" ht="12.75">
      <c r="A397" s="191"/>
      <c r="B397" s="191"/>
      <c r="C397" s="191"/>
      <c r="D397" s="185"/>
      <c r="E397" s="185"/>
      <c r="F397" s="191"/>
      <c r="G397" s="191"/>
      <c r="H397" s="191"/>
      <c r="I397" s="191"/>
      <c r="J397" s="191"/>
      <c r="K397" s="191"/>
      <c r="L397" s="191"/>
      <c r="M397" s="191"/>
      <c r="N397" s="204"/>
      <c r="O397" s="191"/>
      <c r="P397" s="191"/>
    </row>
    <row r="398" spans="1:16" ht="12.75">
      <c r="A398" s="191"/>
      <c r="B398" s="191"/>
      <c r="C398" s="191"/>
      <c r="D398" s="185"/>
      <c r="E398" s="185"/>
      <c r="F398" s="191"/>
      <c r="G398" s="191"/>
      <c r="H398" s="191"/>
      <c r="I398" s="191"/>
      <c r="J398" s="191"/>
      <c r="K398" s="191"/>
      <c r="L398" s="191"/>
      <c r="M398" s="191"/>
      <c r="N398" s="204"/>
      <c r="O398" s="191"/>
      <c r="P398" s="191"/>
    </row>
    <row r="399" spans="1:16" ht="12.75">
      <c r="A399" s="191"/>
      <c r="B399" s="191"/>
      <c r="C399" s="191"/>
      <c r="D399" s="185"/>
      <c r="E399" s="185"/>
      <c r="F399" s="191"/>
      <c r="G399" s="191"/>
      <c r="H399" s="191"/>
      <c r="I399" s="191"/>
      <c r="J399" s="191"/>
      <c r="K399" s="191"/>
      <c r="L399" s="191"/>
      <c r="M399" s="191"/>
      <c r="N399" s="204"/>
      <c r="O399" s="191"/>
      <c r="P399" s="191"/>
    </row>
    <row r="400" spans="1:16" ht="12.75">
      <c r="A400" s="191"/>
      <c r="B400" s="191"/>
      <c r="C400" s="191"/>
      <c r="D400" s="185"/>
      <c r="E400" s="185"/>
      <c r="F400" s="191"/>
      <c r="G400" s="191"/>
      <c r="H400" s="191"/>
      <c r="I400" s="191"/>
      <c r="J400" s="191"/>
      <c r="K400" s="191"/>
      <c r="L400" s="191"/>
      <c r="M400" s="191"/>
      <c r="N400" s="204"/>
      <c r="O400" s="191"/>
      <c r="P400" s="191"/>
    </row>
    <row r="401" spans="1:16" ht="12.75">
      <c r="A401" s="191"/>
      <c r="B401" s="191"/>
      <c r="C401" s="191"/>
      <c r="D401" s="185"/>
      <c r="E401" s="185"/>
      <c r="F401" s="191"/>
      <c r="G401" s="191"/>
      <c r="H401" s="191"/>
      <c r="I401" s="191"/>
      <c r="J401" s="191"/>
      <c r="K401" s="191"/>
      <c r="L401" s="191"/>
      <c r="M401" s="191"/>
      <c r="N401" s="204"/>
      <c r="O401" s="191"/>
      <c r="P401" s="191"/>
    </row>
    <row r="402" spans="1:16" ht="12.75">
      <c r="A402" s="191"/>
      <c r="B402" s="191"/>
      <c r="C402" s="191"/>
      <c r="D402" s="185"/>
      <c r="E402" s="185"/>
      <c r="F402" s="191"/>
      <c r="G402" s="191"/>
      <c r="H402" s="191"/>
      <c r="I402" s="191"/>
      <c r="J402" s="191"/>
      <c r="K402" s="191"/>
      <c r="L402" s="191"/>
      <c r="M402" s="191"/>
      <c r="N402" s="204"/>
      <c r="O402" s="191"/>
      <c r="P402" s="191"/>
    </row>
    <row r="403" spans="1:16" ht="12.75">
      <c r="A403" s="191"/>
      <c r="B403" s="191"/>
      <c r="C403" s="191"/>
      <c r="D403" s="185"/>
      <c r="E403" s="185"/>
      <c r="F403" s="191"/>
      <c r="G403" s="191"/>
      <c r="H403" s="191"/>
      <c r="I403" s="191"/>
      <c r="J403" s="191"/>
      <c r="K403" s="191"/>
      <c r="L403" s="191"/>
      <c r="M403" s="191"/>
      <c r="N403" s="204"/>
      <c r="O403" s="191"/>
      <c r="P403" s="191"/>
    </row>
    <row r="404" spans="1:16" ht="12.75">
      <c r="A404" s="191"/>
      <c r="B404" s="191"/>
      <c r="C404" s="191"/>
      <c r="D404" s="185"/>
      <c r="E404" s="185"/>
      <c r="F404" s="191"/>
      <c r="G404" s="191"/>
      <c r="H404" s="191"/>
      <c r="I404" s="191"/>
      <c r="J404" s="191"/>
      <c r="K404" s="191"/>
      <c r="L404" s="191"/>
      <c r="M404" s="191"/>
      <c r="N404" s="204"/>
      <c r="O404" s="191"/>
      <c r="P404" s="191"/>
    </row>
    <row r="405" spans="1:16" ht="12.75">
      <c r="A405" s="191"/>
      <c r="B405" s="191"/>
      <c r="C405" s="191"/>
      <c r="D405" s="185"/>
      <c r="E405" s="185"/>
      <c r="F405" s="191"/>
      <c r="G405" s="191"/>
      <c r="H405" s="191"/>
      <c r="I405" s="191"/>
      <c r="J405" s="191"/>
      <c r="K405" s="191"/>
      <c r="L405" s="191"/>
      <c r="M405" s="191"/>
      <c r="N405" s="204"/>
      <c r="O405" s="191"/>
      <c r="P405" s="191"/>
    </row>
    <row r="406" spans="1:16" ht="12.75">
      <c r="A406" s="191"/>
      <c r="B406" s="191"/>
      <c r="C406" s="191"/>
      <c r="D406" s="185"/>
      <c r="E406" s="185"/>
      <c r="F406" s="191"/>
      <c r="G406" s="191"/>
      <c r="H406" s="191"/>
      <c r="I406" s="191"/>
      <c r="J406" s="191"/>
      <c r="K406" s="191"/>
      <c r="L406" s="191"/>
      <c r="M406" s="191"/>
      <c r="N406" s="204"/>
      <c r="O406" s="191"/>
      <c r="P406" s="191"/>
    </row>
    <row r="407" spans="1:16" ht="12.75">
      <c r="A407" s="191"/>
      <c r="B407" s="191"/>
      <c r="C407" s="191"/>
      <c r="D407" s="185"/>
      <c r="E407" s="185"/>
      <c r="F407" s="191"/>
      <c r="G407" s="191"/>
      <c r="H407" s="191"/>
      <c r="I407" s="191"/>
      <c r="J407" s="191"/>
      <c r="K407" s="191"/>
      <c r="L407" s="191"/>
      <c r="M407" s="191"/>
      <c r="N407" s="204"/>
      <c r="O407" s="191"/>
      <c r="P407" s="191"/>
    </row>
    <row r="408" spans="1:16" ht="12.75">
      <c r="A408" s="191"/>
      <c r="B408" s="191"/>
      <c r="C408" s="191"/>
      <c r="D408" s="185"/>
      <c r="E408" s="185"/>
      <c r="F408" s="191"/>
      <c r="G408" s="191"/>
      <c r="H408" s="191"/>
      <c r="I408" s="191"/>
      <c r="J408" s="191"/>
      <c r="K408" s="191"/>
      <c r="L408" s="191"/>
      <c r="M408" s="191"/>
      <c r="N408" s="204"/>
      <c r="O408" s="191"/>
      <c r="P408" s="191"/>
    </row>
    <row r="409" spans="1:16" ht="12.75">
      <c r="A409" s="191"/>
      <c r="B409" s="191"/>
      <c r="C409" s="191"/>
      <c r="D409" s="185"/>
      <c r="E409" s="185"/>
      <c r="F409" s="191"/>
      <c r="G409" s="191"/>
      <c r="H409" s="191"/>
      <c r="I409" s="191"/>
      <c r="J409" s="191"/>
      <c r="K409" s="191"/>
      <c r="L409" s="191"/>
      <c r="M409" s="191"/>
      <c r="N409" s="204"/>
      <c r="O409" s="191"/>
      <c r="P409" s="191"/>
    </row>
    <row r="410" spans="1:16" ht="12.75">
      <c r="A410" s="191"/>
      <c r="B410" s="191"/>
      <c r="C410" s="191"/>
      <c r="D410" s="185"/>
      <c r="E410" s="185"/>
      <c r="F410" s="191"/>
      <c r="G410" s="191"/>
      <c r="H410" s="191"/>
      <c r="I410" s="191"/>
      <c r="J410" s="191"/>
      <c r="K410" s="191"/>
      <c r="L410" s="191"/>
      <c r="M410" s="191"/>
      <c r="N410" s="204"/>
      <c r="O410" s="191"/>
      <c r="P410" s="191"/>
    </row>
    <row r="411" spans="1:16" ht="12.75">
      <c r="A411" s="191"/>
      <c r="B411" s="191"/>
      <c r="C411" s="191"/>
      <c r="D411" s="185"/>
      <c r="E411" s="185"/>
      <c r="F411" s="191"/>
      <c r="G411" s="191"/>
      <c r="H411" s="191"/>
      <c r="I411" s="191"/>
      <c r="J411" s="191"/>
      <c r="K411" s="191"/>
      <c r="L411" s="191"/>
      <c r="M411" s="191"/>
      <c r="N411" s="204"/>
      <c r="O411" s="191"/>
      <c r="P411" s="191"/>
    </row>
    <row r="412" spans="1:16" ht="12.75">
      <c r="A412" s="191"/>
      <c r="B412" s="191"/>
      <c r="C412" s="191"/>
      <c r="D412" s="185"/>
      <c r="E412" s="185"/>
      <c r="F412" s="191"/>
      <c r="G412" s="191"/>
      <c r="H412" s="191"/>
      <c r="I412" s="191"/>
      <c r="J412" s="191"/>
      <c r="K412" s="191"/>
      <c r="L412" s="191"/>
      <c r="M412" s="191"/>
      <c r="N412" s="204"/>
      <c r="O412" s="191"/>
      <c r="P412" s="191"/>
    </row>
    <row r="413" spans="1:16" ht="12.75">
      <c r="A413" s="191"/>
      <c r="B413" s="191"/>
      <c r="C413" s="191"/>
      <c r="D413" s="185"/>
      <c r="E413" s="185"/>
      <c r="F413" s="191"/>
      <c r="G413" s="191"/>
      <c r="H413" s="191"/>
      <c r="I413" s="191"/>
      <c r="J413" s="191"/>
      <c r="K413" s="191"/>
      <c r="L413" s="191"/>
      <c r="M413" s="191"/>
      <c r="N413" s="204"/>
      <c r="O413" s="191"/>
      <c r="P413" s="191"/>
    </row>
    <row r="414" spans="1:16" ht="12.75">
      <c r="A414" s="191"/>
      <c r="B414" s="191"/>
      <c r="C414" s="191"/>
      <c r="D414" s="185"/>
      <c r="E414" s="185"/>
      <c r="F414" s="191"/>
      <c r="G414" s="191"/>
      <c r="H414" s="191"/>
      <c r="I414" s="191"/>
      <c r="J414" s="191"/>
      <c r="K414" s="191"/>
      <c r="L414" s="191"/>
      <c r="M414" s="191"/>
      <c r="N414" s="204"/>
      <c r="O414" s="191"/>
      <c r="P414" s="191"/>
    </row>
    <row r="415" spans="1:16" ht="12.75">
      <c r="A415" s="191"/>
      <c r="B415" s="191"/>
      <c r="C415" s="191"/>
      <c r="D415" s="185"/>
      <c r="E415" s="185"/>
      <c r="F415" s="191"/>
      <c r="G415" s="191"/>
      <c r="H415" s="191"/>
      <c r="I415" s="191"/>
      <c r="J415" s="191"/>
      <c r="K415" s="191"/>
      <c r="L415" s="191"/>
      <c r="M415" s="191"/>
      <c r="N415" s="204"/>
      <c r="O415" s="191"/>
      <c r="P415" s="191"/>
    </row>
    <row r="416" spans="1:16" ht="12.75">
      <c r="A416" s="191"/>
      <c r="B416" s="191"/>
      <c r="C416" s="191"/>
      <c r="D416" s="185"/>
      <c r="E416" s="185"/>
      <c r="F416" s="191"/>
      <c r="G416" s="191"/>
      <c r="H416" s="191"/>
      <c r="I416" s="191"/>
      <c r="J416" s="191"/>
      <c r="K416" s="191"/>
      <c r="L416" s="191"/>
      <c r="M416" s="191"/>
      <c r="N416" s="204"/>
      <c r="O416" s="191"/>
      <c r="P416" s="191"/>
    </row>
    <row r="417" spans="1:16" ht="12.75">
      <c r="A417" s="191"/>
      <c r="B417" s="191"/>
      <c r="C417" s="191"/>
      <c r="D417" s="185"/>
      <c r="E417" s="185"/>
      <c r="F417" s="191"/>
      <c r="G417" s="191"/>
      <c r="H417" s="191"/>
      <c r="I417" s="191"/>
      <c r="J417" s="191"/>
      <c r="K417" s="191"/>
      <c r="L417" s="191"/>
      <c r="M417" s="191"/>
      <c r="N417" s="204"/>
      <c r="O417" s="191"/>
      <c r="P417" s="191"/>
    </row>
    <row r="418" spans="1:16" ht="12.75">
      <c r="A418" s="191"/>
      <c r="B418" s="191"/>
      <c r="C418" s="191"/>
      <c r="D418" s="185"/>
      <c r="E418" s="185"/>
      <c r="F418" s="191"/>
      <c r="G418" s="191"/>
      <c r="H418" s="191"/>
      <c r="I418" s="191"/>
      <c r="J418" s="191"/>
      <c r="K418" s="191"/>
      <c r="L418" s="191"/>
      <c r="M418" s="191"/>
      <c r="N418" s="204"/>
      <c r="O418" s="191"/>
      <c r="P418" s="191"/>
    </row>
    <row r="419" spans="1:16" ht="12.75">
      <c r="A419" s="191"/>
      <c r="B419" s="191"/>
      <c r="C419" s="191"/>
      <c r="D419" s="185"/>
      <c r="E419" s="185"/>
      <c r="F419" s="191"/>
      <c r="G419" s="191"/>
      <c r="H419" s="191"/>
      <c r="I419" s="191"/>
      <c r="J419" s="191"/>
      <c r="K419" s="191"/>
      <c r="L419" s="191"/>
      <c r="M419" s="191"/>
      <c r="N419" s="204"/>
      <c r="O419" s="191"/>
      <c r="P419" s="191"/>
    </row>
    <row r="420" spans="1:16" ht="12.75">
      <c r="A420" s="191"/>
      <c r="B420" s="191"/>
      <c r="C420" s="191"/>
      <c r="D420" s="185"/>
      <c r="E420" s="185"/>
      <c r="F420" s="191"/>
      <c r="G420" s="191"/>
      <c r="H420" s="191"/>
      <c r="I420" s="191"/>
      <c r="J420" s="191"/>
      <c r="K420" s="191"/>
      <c r="L420" s="191"/>
      <c r="M420" s="191"/>
      <c r="N420" s="204"/>
      <c r="O420" s="191"/>
      <c r="P420" s="191"/>
    </row>
    <row r="421" spans="1:16" ht="12.75">
      <c r="A421" s="191"/>
      <c r="B421" s="191"/>
      <c r="C421" s="191"/>
      <c r="D421" s="185"/>
      <c r="E421" s="185"/>
      <c r="F421" s="191"/>
      <c r="G421" s="191"/>
      <c r="H421" s="191"/>
      <c r="I421" s="191"/>
      <c r="J421" s="191"/>
      <c r="K421" s="191"/>
      <c r="L421" s="191"/>
      <c r="M421" s="191"/>
      <c r="N421" s="204"/>
      <c r="O421" s="191"/>
      <c r="P421" s="191"/>
    </row>
    <row r="422" spans="1:16" ht="12.75">
      <c r="A422" s="191"/>
      <c r="B422" s="191"/>
      <c r="C422" s="191"/>
      <c r="D422" s="185"/>
      <c r="E422" s="185"/>
      <c r="F422" s="191"/>
      <c r="G422" s="191"/>
      <c r="H422" s="191"/>
      <c r="I422" s="191"/>
      <c r="J422" s="191"/>
      <c r="K422" s="191"/>
      <c r="L422" s="191"/>
      <c r="M422" s="191"/>
      <c r="N422" s="204"/>
      <c r="O422" s="191"/>
      <c r="P422" s="191"/>
    </row>
    <row r="423" spans="1:16" ht="12.75">
      <c r="A423" s="191"/>
      <c r="B423" s="191"/>
      <c r="C423" s="191"/>
      <c r="D423" s="185"/>
      <c r="E423" s="185"/>
      <c r="F423" s="191"/>
      <c r="G423" s="191"/>
      <c r="H423" s="191"/>
      <c r="I423" s="191"/>
      <c r="J423" s="191"/>
      <c r="K423" s="191"/>
      <c r="L423" s="191"/>
      <c r="M423" s="191"/>
      <c r="N423" s="204"/>
      <c r="O423" s="191"/>
      <c r="P423" s="191"/>
    </row>
    <row r="424" spans="1:16" ht="12.75">
      <c r="A424" s="191"/>
      <c r="B424" s="191"/>
      <c r="C424" s="191"/>
      <c r="D424" s="185"/>
      <c r="E424" s="185"/>
      <c r="F424" s="191"/>
      <c r="G424" s="191"/>
      <c r="H424" s="191"/>
      <c r="I424" s="191"/>
      <c r="J424" s="191"/>
      <c r="K424" s="191"/>
      <c r="L424" s="191"/>
      <c r="M424" s="191"/>
      <c r="N424" s="204"/>
      <c r="O424" s="191"/>
      <c r="P424" s="191"/>
    </row>
    <row r="425" spans="1:16" ht="12.75">
      <c r="A425" s="191"/>
      <c r="B425" s="191"/>
      <c r="C425" s="191"/>
      <c r="D425" s="185"/>
      <c r="E425" s="185"/>
      <c r="F425" s="191"/>
      <c r="G425" s="191"/>
      <c r="H425" s="191"/>
      <c r="I425" s="191"/>
      <c r="J425" s="191"/>
      <c r="K425" s="191"/>
      <c r="L425" s="191"/>
      <c r="M425" s="191"/>
      <c r="N425" s="204"/>
      <c r="O425" s="191"/>
      <c r="P425" s="191"/>
    </row>
    <row r="426" spans="1:16" ht="12.75">
      <c r="A426" s="191"/>
      <c r="B426" s="191"/>
      <c r="C426" s="191"/>
      <c r="D426" s="185"/>
      <c r="E426" s="185"/>
      <c r="F426" s="191"/>
      <c r="G426" s="191"/>
      <c r="H426" s="191"/>
      <c r="I426" s="191"/>
      <c r="J426" s="191"/>
      <c r="K426" s="191"/>
      <c r="L426" s="191"/>
      <c r="M426" s="191"/>
      <c r="N426" s="204"/>
      <c r="O426" s="191"/>
      <c r="P426" s="191"/>
    </row>
    <row r="427" spans="1:16" ht="12.75">
      <c r="A427" s="191"/>
      <c r="B427" s="191"/>
      <c r="C427" s="191"/>
      <c r="D427" s="185"/>
      <c r="E427" s="185"/>
      <c r="F427" s="191"/>
      <c r="G427" s="191"/>
      <c r="H427" s="191"/>
      <c r="I427" s="191"/>
      <c r="J427" s="191"/>
      <c r="K427" s="191"/>
      <c r="L427" s="191"/>
      <c r="M427" s="191"/>
      <c r="N427" s="204"/>
      <c r="O427" s="191"/>
      <c r="P427" s="191"/>
    </row>
    <row r="428" spans="1:16" ht="12.75">
      <c r="A428" s="191"/>
      <c r="B428" s="191"/>
      <c r="C428" s="191"/>
      <c r="D428" s="185"/>
      <c r="E428" s="185"/>
      <c r="F428" s="191"/>
      <c r="G428" s="191"/>
      <c r="H428" s="191"/>
      <c r="I428" s="191"/>
      <c r="J428" s="191"/>
      <c r="K428" s="191"/>
      <c r="L428" s="191"/>
      <c r="M428" s="191"/>
      <c r="N428" s="204"/>
      <c r="O428" s="191"/>
      <c r="P428" s="191"/>
    </row>
    <row r="429" spans="1:16" ht="12.75">
      <c r="A429" s="191"/>
      <c r="B429" s="191"/>
      <c r="C429" s="191"/>
      <c r="D429" s="185"/>
      <c r="E429" s="185"/>
      <c r="F429" s="191"/>
      <c r="G429" s="191"/>
      <c r="H429" s="191"/>
      <c r="I429" s="191"/>
      <c r="J429" s="191"/>
      <c r="K429" s="191"/>
      <c r="L429" s="191"/>
      <c r="M429" s="191"/>
      <c r="N429" s="204"/>
      <c r="O429" s="191"/>
      <c r="P429" s="191"/>
    </row>
    <row r="430" spans="1:16" ht="12.75">
      <c r="A430" s="191"/>
      <c r="B430" s="191"/>
      <c r="C430" s="191"/>
      <c r="D430" s="185"/>
      <c r="E430" s="185"/>
      <c r="F430" s="191"/>
      <c r="G430" s="191"/>
      <c r="H430" s="191"/>
      <c r="I430" s="191"/>
      <c r="J430" s="191"/>
      <c r="K430" s="191"/>
      <c r="L430" s="191"/>
      <c r="M430" s="191"/>
      <c r="N430" s="204"/>
      <c r="O430" s="191"/>
      <c r="P430" s="191"/>
    </row>
    <row r="431" spans="1:16" ht="12.75">
      <c r="A431" s="191"/>
      <c r="B431" s="191"/>
      <c r="C431" s="191"/>
      <c r="D431" s="185"/>
      <c r="E431" s="185"/>
      <c r="F431" s="191"/>
      <c r="G431" s="191"/>
      <c r="H431" s="191"/>
      <c r="I431" s="191"/>
      <c r="J431" s="191"/>
      <c r="K431" s="191"/>
      <c r="L431" s="191"/>
      <c r="M431" s="191"/>
      <c r="N431" s="204"/>
      <c r="O431" s="191"/>
      <c r="P431" s="191"/>
    </row>
    <row r="432" spans="1:16" ht="12.75">
      <c r="A432" s="191"/>
      <c r="B432" s="191"/>
      <c r="C432" s="191"/>
      <c r="D432" s="185"/>
      <c r="E432" s="185"/>
      <c r="F432" s="191"/>
      <c r="G432" s="191"/>
      <c r="H432" s="191"/>
      <c r="I432" s="191"/>
      <c r="J432" s="191"/>
      <c r="K432" s="191"/>
      <c r="L432" s="191"/>
      <c r="M432" s="191"/>
      <c r="N432" s="204"/>
      <c r="O432" s="191"/>
      <c r="P432" s="191"/>
    </row>
    <row r="433" spans="1:16" ht="12.75">
      <c r="A433" s="191"/>
      <c r="B433" s="191"/>
      <c r="C433" s="191"/>
      <c r="D433" s="185"/>
      <c r="E433" s="185"/>
      <c r="F433" s="191"/>
      <c r="G433" s="191"/>
      <c r="H433" s="191"/>
      <c r="I433" s="191"/>
      <c r="J433" s="191"/>
      <c r="K433" s="191"/>
      <c r="L433" s="191"/>
      <c r="M433" s="191"/>
      <c r="N433" s="204"/>
      <c r="O433" s="191"/>
      <c r="P433" s="191"/>
    </row>
    <row r="434" spans="1:16" ht="12.75">
      <c r="A434" s="191"/>
      <c r="B434" s="191"/>
      <c r="C434" s="191"/>
      <c r="D434" s="185"/>
      <c r="E434" s="185"/>
      <c r="F434" s="191"/>
      <c r="G434" s="191"/>
      <c r="H434" s="191"/>
      <c r="I434" s="191"/>
      <c r="J434" s="191"/>
      <c r="K434" s="191"/>
      <c r="L434" s="191"/>
      <c r="M434" s="191"/>
      <c r="N434" s="204"/>
      <c r="O434" s="191"/>
      <c r="P434" s="191"/>
    </row>
    <row r="435" spans="1:16" ht="12.75">
      <c r="A435" s="191"/>
      <c r="B435" s="191"/>
      <c r="C435" s="191"/>
      <c r="D435" s="185"/>
      <c r="E435" s="185"/>
      <c r="F435" s="191"/>
      <c r="G435" s="191"/>
      <c r="H435" s="191"/>
      <c r="I435" s="191"/>
      <c r="J435" s="191"/>
      <c r="K435" s="191"/>
      <c r="L435" s="191"/>
      <c r="M435" s="191"/>
      <c r="N435" s="204"/>
      <c r="O435" s="191"/>
      <c r="P435" s="191"/>
    </row>
    <row r="436" spans="1:16" ht="12.75">
      <c r="A436" s="191"/>
      <c r="B436" s="191"/>
      <c r="C436" s="191"/>
      <c r="D436" s="185"/>
      <c r="E436" s="185"/>
      <c r="F436" s="191"/>
      <c r="G436" s="191"/>
      <c r="H436" s="191"/>
      <c r="I436" s="191"/>
      <c r="J436" s="191"/>
      <c r="K436" s="191"/>
      <c r="L436" s="191"/>
      <c r="M436" s="191"/>
      <c r="N436" s="204"/>
      <c r="O436" s="191"/>
      <c r="P436" s="191"/>
    </row>
    <row r="437" spans="1:16" ht="12.75">
      <c r="A437" s="191"/>
      <c r="B437" s="191"/>
      <c r="C437" s="191"/>
      <c r="D437" s="185"/>
      <c r="E437" s="185"/>
      <c r="F437" s="191"/>
      <c r="G437" s="191"/>
      <c r="H437" s="191"/>
      <c r="I437" s="191"/>
      <c r="J437" s="191"/>
      <c r="K437" s="191"/>
      <c r="L437" s="191"/>
      <c r="M437" s="191"/>
      <c r="N437" s="204"/>
      <c r="O437" s="191"/>
      <c r="P437" s="191"/>
    </row>
    <row r="438" spans="1:16" ht="12.75">
      <c r="A438" s="191"/>
      <c r="B438" s="191"/>
      <c r="C438" s="191"/>
      <c r="D438" s="185"/>
      <c r="E438" s="185"/>
      <c r="F438" s="191"/>
      <c r="G438" s="191"/>
      <c r="H438" s="191"/>
      <c r="I438" s="191"/>
      <c r="J438" s="191"/>
      <c r="K438" s="191"/>
      <c r="L438" s="191"/>
      <c r="M438" s="191"/>
      <c r="N438" s="204"/>
      <c r="O438" s="191"/>
      <c r="P438" s="191"/>
    </row>
    <row r="439" spans="1:16" ht="12.75">
      <c r="A439" s="191"/>
      <c r="B439" s="191"/>
      <c r="C439" s="191"/>
      <c r="D439" s="185"/>
      <c r="E439" s="185"/>
      <c r="F439" s="191"/>
      <c r="G439" s="191"/>
      <c r="H439" s="191"/>
      <c r="I439" s="191"/>
      <c r="J439" s="191"/>
      <c r="K439" s="191"/>
      <c r="L439" s="191"/>
      <c r="M439" s="191"/>
      <c r="N439" s="204"/>
      <c r="O439" s="191"/>
      <c r="P439" s="191"/>
    </row>
    <row r="440" spans="1:16" ht="12.75">
      <c r="A440" s="191"/>
      <c r="B440" s="191"/>
      <c r="C440" s="191"/>
      <c r="D440" s="185"/>
      <c r="E440" s="185"/>
      <c r="F440" s="191"/>
      <c r="G440" s="191"/>
      <c r="H440" s="191"/>
      <c r="I440" s="191"/>
      <c r="J440" s="191"/>
      <c r="K440" s="191"/>
      <c r="L440" s="191"/>
      <c r="M440" s="191"/>
      <c r="N440" s="204"/>
      <c r="O440" s="191"/>
      <c r="P440" s="191"/>
    </row>
    <row r="441" spans="1:16" ht="12.75">
      <c r="A441" s="191"/>
      <c r="B441" s="191"/>
      <c r="C441" s="191"/>
      <c r="D441" s="185"/>
      <c r="E441" s="185"/>
      <c r="F441" s="191"/>
      <c r="G441" s="191"/>
      <c r="H441" s="191"/>
      <c r="I441" s="191"/>
      <c r="J441" s="191"/>
      <c r="K441" s="191"/>
      <c r="L441" s="191"/>
      <c r="M441" s="191"/>
      <c r="N441" s="204"/>
      <c r="O441" s="191"/>
      <c r="P441" s="191"/>
    </row>
    <row r="442" spans="1:16" ht="12.75">
      <c r="A442" s="191"/>
      <c r="B442" s="191"/>
      <c r="C442" s="191"/>
      <c r="D442" s="185"/>
      <c r="E442" s="185"/>
      <c r="F442" s="191"/>
      <c r="G442" s="191"/>
      <c r="H442" s="191"/>
      <c r="I442" s="191"/>
      <c r="J442" s="191"/>
      <c r="K442" s="191"/>
      <c r="L442" s="191"/>
      <c r="M442" s="191"/>
      <c r="N442" s="204"/>
      <c r="O442" s="191"/>
      <c r="P442" s="191"/>
    </row>
    <row r="443" spans="1:16" ht="12.75">
      <c r="A443" s="191"/>
      <c r="B443" s="191"/>
      <c r="C443" s="191"/>
      <c r="D443" s="185"/>
      <c r="E443" s="185"/>
      <c r="F443" s="191"/>
      <c r="G443" s="191"/>
      <c r="H443" s="191"/>
      <c r="I443" s="191"/>
      <c r="J443" s="191"/>
      <c r="K443" s="191"/>
      <c r="L443" s="191"/>
      <c r="M443" s="191"/>
      <c r="N443" s="204"/>
      <c r="O443" s="191"/>
      <c r="P443" s="191"/>
    </row>
    <row r="444" spans="1:16" ht="12.75">
      <c r="A444" s="191"/>
      <c r="B444" s="191"/>
      <c r="C444" s="191"/>
      <c r="D444" s="185"/>
      <c r="E444" s="185"/>
      <c r="F444" s="191"/>
      <c r="G444" s="191"/>
      <c r="H444" s="191"/>
      <c r="I444" s="191"/>
      <c r="J444" s="191"/>
      <c r="K444" s="191"/>
      <c r="L444" s="191"/>
      <c r="M444" s="191"/>
      <c r="N444" s="204"/>
      <c r="O444" s="191"/>
      <c r="P444" s="191"/>
    </row>
    <row r="445" spans="1:16" ht="12.75">
      <c r="A445" s="191"/>
      <c r="B445" s="191"/>
      <c r="C445" s="191"/>
      <c r="D445" s="185"/>
      <c r="E445" s="185"/>
      <c r="F445" s="191"/>
      <c r="G445" s="191"/>
      <c r="H445" s="191"/>
      <c r="I445" s="191"/>
      <c r="J445" s="191"/>
      <c r="K445" s="191"/>
      <c r="L445" s="191"/>
      <c r="M445" s="191"/>
      <c r="N445" s="204"/>
      <c r="O445" s="191"/>
      <c r="P445" s="191"/>
    </row>
    <row r="446" spans="1:16" ht="12.75">
      <c r="A446" s="191"/>
      <c r="B446" s="191"/>
      <c r="C446" s="191"/>
      <c r="D446" s="185"/>
      <c r="E446" s="185"/>
      <c r="F446" s="191"/>
      <c r="G446" s="191"/>
      <c r="H446" s="191"/>
      <c r="I446" s="191"/>
      <c r="J446" s="191"/>
      <c r="K446" s="191"/>
      <c r="L446" s="191"/>
      <c r="M446" s="191"/>
      <c r="N446" s="204"/>
      <c r="O446" s="191"/>
      <c r="P446" s="191"/>
    </row>
    <row r="447" spans="1:16" ht="12.75">
      <c r="A447" s="191"/>
      <c r="B447" s="191"/>
      <c r="C447" s="191"/>
      <c r="D447" s="185"/>
      <c r="E447" s="185"/>
      <c r="F447" s="191"/>
      <c r="G447" s="191"/>
      <c r="H447" s="191"/>
      <c r="I447" s="191"/>
      <c r="J447" s="191"/>
      <c r="K447" s="191"/>
      <c r="L447" s="191"/>
      <c r="M447" s="191"/>
      <c r="N447" s="204"/>
      <c r="O447" s="191"/>
      <c r="P447" s="191"/>
    </row>
    <row r="448" spans="1:16" ht="12.75">
      <c r="A448" s="191"/>
      <c r="B448" s="191"/>
      <c r="C448" s="191"/>
      <c r="D448" s="185"/>
      <c r="E448" s="185"/>
      <c r="F448" s="191"/>
      <c r="G448" s="191"/>
      <c r="H448" s="191"/>
      <c r="I448" s="191"/>
      <c r="J448" s="191"/>
      <c r="K448" s="191"/>
      <c r="L448" s="191"/>
      <c r="M448" s="191"/>
      <c r="N448" s="204"/>
      <c r="O448" s="191"/>
      <c r="P448" s="191"/>
    </row>
    <row r="449" spans="1:16" ht="12.75">
      <c r="A449" s="191"/>
      <c r="B449" s="191"/>
      <c r="C449" s="191"/>
      <c r="D449" s="185"/>
      <c r="E449" s="185"/>
      <c r="F449" s="191"/>
      <c r="G449" s="191"/>
      <c r="H449" s="191"/>
      <c r="I449" s="191"/>
      <c r="J449" s="191"/>
      <c r="K449" s="191"/>
      <c r="L449" s="191"/>
      <c r="M449" s="191"/>
      <c r="N449" s="204"/>
      <c r="O449" s="191"/>
      <c r="P449" s="191"/>
    </row>
    <row r="450" spans="1:16" ht="12.75">
      <c r="A450" s="191"/>
      <c r="B450" s="191"/>
      <c r="C450" s="191"/>
      <c r="D450" s="185"/>
      <c r="E450" s="185"/>
      <c r="F450" s="191"/>
      <c r="G450" s="191"/>
      <c r="H450" s="191"/>
      <c r="I450" s="191"/>
      <c r="J450" s="191"/>
      <c r="K450" s="191"/>
      <c r="L450" s="191"/>
      <c r="M450" s="191"/>
      <c r="N450" s="204"/>
      <c r="O450" s="191"/>
      <c r="P450" s="191"/>
    </row>
    <row r="451" spans="1:16" ht="12.75">
      <c r="A451" s="191"/>
      <c r="B451" s="191"/>
      <c r="C451" s="191"/>
      <c r="D451" s="185"/>
      <c r="E451" s="185"/>
      <c r="F451" s="191"/>
      <c r="G451" s="191"/>
      <c r="H451" s="191"/>
      <c r="I451" s="191"/>
      <c r="J451" s="191"/>
      <c r="K451" s="191"/>
      <c r="L451" s="191"/>
      <c r="M451" s="191"/>
      <c r="N451" s="204"/>
      <c r="O451" s="191"/>
      <c r="P451" s="191"/>
    </row>
    <row r="452" spans="1:16" ht="12.75">
      <c r="A452" s="191"/>
      <c r="B452" s="191"/>
      <c r="C452" s="191"/>
      <c r="D452" s="185"/>
      <c r="E452" s="185"/>
      <c r="F452" s="191"/>
      <c r="G452" s="191"/>
      <c r="H452" s="191"/>
      <c r="I452" s="191"/>
      <c r="J452" s="191"/>
      <c r="K452" s="191"/>
      <c r="L452" s="191"/>
      <c r="M452" s="191"/>
      <c r="N452" s="204"/>
      <c r="O452" s="191"/>
      <c r="P452" s="191"/>
    </row>
    <row r="453" spans="1:16" ht="12.75">
      <c r="A453" s="191"/>
      <c r="B453" s="191"/>
      <c r="C453" s="191"/>
      <c r="D453" s="185"/>
      <c r="E453" s="185"/>
      <c r="F453" s="191"/>
      <c r="G453" s="191"/>
      <c r="H453" s="191"/>
      <c r="I453" s="191"/>
      <c r="J453" s="191"/>
      <c r="K453" s="191"/>
      <c r="L453" s="191"/>
      <c r="M453" s="191"/>
      <c r="N453" s="204"/>
      <c r="O453" s="191"/>
      <c r="P453" s="191"/>
    </row>
    <row r="454" spans="1:16" ht="12.75">
      <c r="A454" s="191"/>
      <c r="B454" s="191"/>
      <c r="C454" s="191"/>
      <c r="D454" s="185"/>
      <c r="E454" s="185"/>
      <c r="F454" s="191"/>
      <c r="G454" s="191"/>
      <c r="H454" s="191"/>
      <c r="I454" s="191"/>
      <c r="J454" s="191"/>
      <c r="K454" s="191"/>
      <c r="L454" s="191"/>
      <c r="M454" s="191"/>
      <c r="N454" s="204"/>
      <c r="O454" s="191"/>
      <c r="P454" s="191"/>
    </row>
    <row r="455" spans="1:16" ht="12.75">
      <c r="A455" s="191"/>
      <c r="B455" s="191"/>
      <c r="C455" s="191"/>
      <c r="D455" s="185"/>
      <c r="E455" s="185"/>
      <c r="F455" s="191"/>
      <c r="G455" s="191"/>
      <c r="H455" s="191"/>
      <c r="I455" s="191"/>
      <c r="J455" s="191"/>
      <c r="K455" s="191"/>
      <c r="L455" s="191"/>
      <c r="M455" s="191"/>
      <c r="N455" s="204"/>
      <c r="O455" s="191"/>
      <c r="P455" s="191"/>
    </row>
    <row r="456" spans="1:16" ht="12.75">
      <c r="A456" s="191"/>
      <c r="B456" s="191"/>
      <c r="C456" s="191"/>
      <c r="D456" s="185"/>
      <c r="E456" s="185"/>
      <c r="F456" s="191"/>
      <c r="G456" s="191"/>
      <c r="H456" s="191"/>
      <c r="I456" s="191"/>
      <c r="J456" s="191"/>
      <c r="K456" s="191"/>
      <c r="L456" s="191"/>
      <c r="M456" s="191"/>
      <c r="N456" s="204"/>
      <c r="O456" s="191"/>
      <c r="P456" s="191"/>
    </row>
    <row r="457" spans="1:16" ht="12.75">
      <c r="A457" s="191"/>
      <c r="B457" s="191"/>
      <c r="C457" s="191"/>
      <c r="D457" s="185"/>
      <c r="E457" s="185"/>
      <c r="F457" s="191"/>
      <c r="G457" s="191"/>
      <c r="H457" s="191"/>
      <c r="I457" s="191"/>
      <c r="J457" s="191"/>
      <c r="K457" s="191"/>
      <c r="L457" s="191"/>
      <c r="M457" s="191"/>
      <c r="N457" s="204"/>
      <c r="O457" s="191"/>
      <c r="P457" s="191"/>
    </row>
    <row r="458" spans="1:16" ht="12.75">
      <c r="A458" s="191"/>
      <c r="B458" s="191"/>
      <c r="C458" s="191"/>
      <c r="D458" s="185"/>
      <c r="E458" s="185"/>
      <c r="F458" s="191"/>
      <c r="G458" s="191"/>
      <c r="H458" s="191"/>
      <c r="I458" s="191"/>
      <c r="J458" s="191"/>
      <c r="K458" s="191"/>
      <c r="L458" s="191"/>
      <c r="M458" s="191"/>
      <c r="N458" s="204"/>
      <c r="O458" s="191"/>
      <c r="P458" s="191"/>
    </row>
    <row r="459" spans="1:16" ht="12.75">
      <c r="A459" s="191"/>
      <c r="B459" s="191"/>
      <c r="C459" s="191"/>
      <c r="D459" s="185"/>
      <c r="E459" s="185"/>
      <c r="F459" s="191"/>
      <c r="G459" s="191"/>
      <c r="H459" s="191"/>
      <c r="I459" s="191"/>
      <c r="J459" s="191"/>
      <c r="K459" s="191"/>
      <c r="L459" s="191"/>
      <c r="M459" s="191"/>
      <c r="N459" s="204"/>
      <c r="O459" s="191"/>
      <c r="P459" s="191"/>
    </row>
    <row r="460" spans="1:16" ht="12.75">
      <c r="A460" s="191"/>
      <c r="B460" s="191"/>
      <c r="C460" s="191"/>
      <c r="D460" s="185"/>
      <c r="E460" s="185"/>
      <c r="F460" s="191"/>
      <c r="G460" s="191"/>
      <c r="H460" s="191"/>
      <c r="I460" s="191"/>
      <c r="J460" s="191"/>
      <c r="K460" s="191"/>
      <c r="L460" s="191"/>
      <c r="M460" s="191"/>
      <c r="N460" s="204"/>
      <c r="O460" s="191"/>
      <c r="P460" s="191"/>
    </row>
    <row r="461" spans="1:16" ht="12.75">
      <c r="A461" s="191"/>
      <c r="B461" s="191"/>
      <c r="C461" s="191"/>
      <c r="D461" s="185"/>
      <c r="E461" s="185"/>
      <c r="F461" s="191"/>
      <c r="G461" s="191"/>
      <c r="H461" s="191"/>
      <c r="I461" s="191"/>
      <c r="J461" s="191"/>
      <c r="K461" s="191"/>
      <c r="L461" s="191"/>
      <c r="M461" s="191"/>
      <c r="N461" s="204"/>
      <c r="O461" s="191"/>
      <c r="P461" s="191"/>
    </row>
    <row r="462" spans="1:16" ht="12.75">
      <c r="A462" s="191"/>
      <c r="B462" s="191"/>
      <c r="C462" s="191"/>
      <c r="D462" s="185"/>
      <c r="E462" s="185"/>
      <c r="F462" s="191"/>
      <c r="G462" s="191"/>
      <c r="H462" s="191"/>
      <c r="I462" s="191"/>
      <c r="J462" s="191"/>
      <c r="K462" s="191"/>
      <c r="L462" s="191"/>
      <c r="M462" s="191"/>
      <c r="N462" s="204"/>
      <c r="O462" s="191"/>
      <c r="P462" s="191"/>
    </row>
    <row r="463" spans="1:16" ht="12.75">
      <c r="A463" s="191"/>
      <c r="B463" s="191"/>
      <c r="C463" s="191"/>
      <c r="D463" s="185"/>
      <c r="E463" s="185"/>
      <c r="F463" s="191"/>
      <c r="G463" s="191"/>
      <c r="H463" s="191"/>
      <c r="I463" s="191"/>
      <c r="J463" s="191"/>
      <c r="K463" s="191"/>
      <c r="L463" s="191"/>
      <c r="M463" s="191"/>
      <c r="N463" s="204"/>
      <c r="O463" s="191"/>
      <c r="P463" s="191"/>
    </row>
    <row r="464" spans="1:16" ht="12.75">
      <c r="A464" s="191"/>
      <c r="B464" s="191"/>
      <c r="C464" s="191"/>
      <c r="D464" s="185"/>
      <c r="E464" s="185"/>
      <c r="F464" s="191"/>
      <c r="G464" s="191"/>
      <c r="H464" s="191"/>
      <c r="I464" s="191"/>
      <c r="J464" s="191"/>
      <c r="K464" s="191"/>
      <c r="L464" s="191"/>
      <c r="M464" s="191"/>
      <c r="N464" s="204"/>
      <c r="O464" s="191"/>
      <c r="P464" s="191"/>
    </row>
    <row r="465" spans="1:16" ht="12.75">
      <c r="A465" s="191"/>
      <c r="B465" s="191"/>
      <c r="C465" s="191"/>
      <c r="D465" s="185"/>
      <c r="E465" s="185"/>
      <c r="F465" s="191"/>
      <c r="G465" s="191"/>
      <c r="H465" s="191"/>
      <c r="I465" s="191"/>
      <c r="J465" s="191"/>
      <c r="K465" s="191"/>
      <c r="L465" s="191"/>
      <c r="M465" s="191"/>
      <c r="N465" s="204"/>
      <c r="O465" s="191"/>
      <c r="P465" s="191"/>
    </row>
    <row r="466" spans="1:16" ht="12.75">
      <c r="A466" s="191"/>
      <c r="B466" s="191"/>
      <c r="C466" s="191"/>
      <c r="D466" s="185"/>
      <c r="E466" s="185"/>
      <c r="F466" s="191"/>
      <c r="G466" s="191"/>
      <c r="H466" s="191"/>
      <c r="I466" s="191"/>
      <c r="J466" s="191"/>
      <c r="K466" s="191"/>
      <c r="L466" s="191"/>
      <c r="M466" s="191"/>
      <c r="N466" s="204"/>
      <c r="O466" s="191"/>
      <c r="P466" s="191"/>
    </row>
    <row r="467" spans="1:16" ht="12.75">
      <c r="A467" s="191"/>
      <c r="B467" s="191"/>
      <c r="C467" s="191"/>
      <c r="D467" s="185"/>
      <c r="E467" s="185"/>
      <c r="F467" s="191"/>
      <c r="G467" s="191"/>
      <c r="H467" s="191"/>
      <c r="I467" s="191"/>
      <c r="J467" s="191"/>
      <c r="K467" s="191"/>
      <c r="L467" s="191"/>
      <c r="M467" s="191"/>
      <c r="N467" s="204"/>
      <c r="O467" s="191"/>
      <c r="P467" s="191"/>
    </row>
    <row r="468" spans="1:16" ht="12.75">
      <c r="A468" s="191"/>
      <c r="B468" s="191"/>
      <c r="C468" s="191"/>
      <c r="D468" s="185"/>
      <c r="E468" s="185"/>
      <c r="F468" s="191"/>
      <c r="G468" s="191"/>
      <c r="H468" s="191"/>
      <c r="I468" s="191"/>
      <c r="J468" s="191"/>
      <c r="K468" s="191"/>
      <c r="L468" s="191"/>
      <c r="M468" s="191"/>
      <c r="N468" s="204"/>
      <c r="O468" s="191"/>
      <c r="P468" s="191"/>
    </row>
    <row r="469" spans="1:16" ht="12.75">
      <c r="A469" s="191"/>
      <c r="B469" s="191"/>
      <c r="C469" s="191"/>
      <c r="D469" s="185"/>
      <c r="E469" s="185"/>
      <c r="F469" s="191"/>
      <c r="G469" s="191"/>
      <c r="H469" s="191"/>
      <c r="I469" s="191"/>
      <c r="J469" s="191"/>
      <c r="K469" s="191"/>
      <c r="L469" s="191"/>
      <c r="M469" s="191"/>
      <c r="N469" s="204"/>
      <c r="O469" s="191"/>
      <c r="P469" s="191"/>
    </row>
    <row r="470" spans="1:16" ht="12.75">
      <c r="A470" s="191"/>
      <c r="B470" s="191"/>
      <c r="C470" s="191"/>
      <c r="D470" s="185"/>
      <c r="E470" s="185"/>
      <c r="F470" s="191"/>
      <c r="G470" s="191"/>
      <c r="H470" s="191"/>
      <c r="I470" s="191"/>
      <c r="J470" s="191"/>
      <c r="K470" s="191"/>
      <c r="L470" s="191"/>
      <c r="M470" s="191"/>
      <c r="N470" s="204"/>
      <c r="O470" s="191"/>
      <c r="P470" s="191"/>
    </row>
    <row r="471" spans="1:16" ht="12.75">
      <c r="A471" s="191"/>
      <c r="B471" s="191"/>
      <c r="C471" s="191"/>
      <c r="D471" s="185"/>
      <c r="E471" s="185"/>
      <c r="F471" s="191"/>
      <c r="G471" s="191"/>
      <c r="H471" s="191"/>
      <c r="I471" s="191"/>
      <c r="J471" s="191"/>
      <c r="K471" s="191"/>
      <c r="L471" s="191"/>
      <c r="M471" s="191"/>
      <c r="N471" s="204"/>
      <c r="O471" s="191"/>
      <c r="P471" s="191"/>
    </row>
    <row r="472" spans="1:16" ht="12.75">
      <c r="A472" s="191"/>
      <c r="B472" s="191"/>
      <c r="C472" s="191"/>
      <c r="D472" s="185"/>
      <c r="E472" s="185"/>
      <c r="F472" s="191"/>
      <c r="G472" s="191"/>
      <c r="H472" s="191"/>
      <c r="I472" s="191"/>
      <c r="J472" s="191"/>
      <c r="K472" s="191"/>
      <c r="L472" s="191"/>
      <c r="M472" s="191"/>
      <c r="N472" s="204"/>
      <c r="O472" s="191"/>
      <c r="P472" s="191"/>
    </row>
    <row r="473" spans="1:16" ht="12.75">
      <c r="A473" s="191"/>
      <c r="B473" s="191"/>
      <c r="C473" s="191"/>
      <c r="D473" s="185"/>
      <c r="E473" s="185"/>
      <c r="F473" s="191"/>
      <c r="G473" s="191"/>
      <c r="H473" s="191"/>
      <c r="I473" s="191"/>
      <c r="J473" s="191"/>
      <c r="K473" s="191"/>
      <c r="L473" s="191"/>
      <c r="M473" s="191"/>
      <c r="N473" s="204"/>
      <c r="O473" s="191"/>
      <c r="P473" s="191"/>
    </row>
    <row r="474" spans="1:16" ht="12.75">
      <c r="A474" s="191"/>
      <c r="B474" s="191"/>
      <c r="C474" s="191"/>
      <c r="D474" s="185"/>
      <c r="E474" s="185"/>
      <c r="F474" s="191"/>
      <c r="G474" s="191"/>
      <c r="H474" s="191"/>
      <c r="I474" s="191"/>
      <c r="J474" s="191"/>
      <c r="K474" s="191"/>
      <c r="L474" s="191"/>
      <c r="M474" s="191"/>
      <c r="N474" s="204"/>
      <c r="O474" s="191"/>
      <c r="P474" s="191"/>
    </row>
    <row r="475" spans="1:16" ht="12.75">
      <c r="A475" s="191"/>
      <c r="B475" s="191"/>
      <c r="C475" s="191"/>
      <c r="D475" s="185"/>
      <c r="E475" s="185"/>
      <c r="F475" s="191"/>
      <c r="G475" s="191"/>
      <c r="H475" s="191"/>
      <c r="I475" s="191"/>
      <c r="J475" s="191"/>
      <c r="K475" s="191"/>
      <c r="L475" s="191"/>
      <c r="M475" s="191"/>
      <c r="N475" s="204"/>
      <c r="O475" s="191"/>
      <c r="P475" s="191"/>
    </row>
    <row r="476" spans="1:16" ht="12.75">
      <c r="A476" s="191"/>
      <c r="B476" s="191"/>
      <c r="C476" s="191"/>
      <c r="D476" s="185"/>
      <c r="E476" s="185"/>
      <c r="F476" s="191"/>
      <c r="G476" s="191"/>
      <c r="H476" s="191"/>
      <c r="I476" s="191"/>
      <c r="J476" s="191"/>
      <c r="K476" s="191"/>
      <c r="L476" s="191"/>
      <c r="M476" s="191"/>
      <c r="N476" s="204"/>
      <c r="O476" s="191"/>
      <c r="P476" s="191"/>
    </row>
    <row r="477" spans="1:16" ht="12.75">
      <c r="A477" s="191"/>
      <c r="B477" s="191"/>
      <c r="C477" s="191"/>
      <c r="D477" s="185"/>
      <c r="E477" s="185"/>
      <c r="F477" s="191"/>
      <c r="G477" s="191"/>
      <c r="H477" s="191"/>
      <c r="I477" s="191"/>
      <c r="J477" s="191"/>
      <c r="K477" s="191"/>
      <c r="L477" s="191"/>
      <c r="M477" s="191"/>
      <c r="N477" s="204"/>
      <c r="O477" s="191"/>
      <c r="P477" s="191"/>
    </row>
    <row r="478" spans="1:16" ht="12.75">
      <c r="A478" s="191"/>
      <c r="B478" s="191"/>
      <c r="C478" s="191"/>
      <c r="D478" s="185"/>
      <c r="E478" s="185"/>
      <c r="F478" s="191"/>
      <c r="G478" s="191"/>
      <c r="H478" s="191"/>
      <c r="I478" s="191"/>
      <c r="J478" s="191"/>
      <c r="K478" s="191"/>
      <c r="L478" s="191"/>
      <c r="M478" s="191"/>
      <c r="N478" s="204"/>
      <c r="O478" s="191"/>
      <c r="P478" s="191"/>
    </row>
    <row r="479" spans="1:16" ht="12.75">
      <c r="A479" s="191"/>
      <c r="B479" s="191"/>
      <c r="C479" s="191"/>
      <c r="D479" s="185"/>
      <c r="E479" s="185"/>
      <c r="F479" s="191"/>
      <c r="G479" s="191"/>
      <c r="H479" s="191"/>
      <c r="I479" s="191"/>
      <c r="J479" s="191"/>
      <c r="K479" s="191"/>
      <c r="L479" s="191"/>
      <c r="M479" s="191"/>
      <c r="N479" s="204"/>
      <c r="O479" s="191"/>
      <c r="P479" s="191"/>
    </row>
    <row r="480" spans="1:16" ht="12.75">
      <c r="A480" s="191"/>
      <c r="B480" s="191"/>
      <c r="C480" s="191"/>
      <c r="D480" s="185"/>
      <c r="E480" s="185"/>
      <c r="F480" s="191"/>
      <c r="G480" s="191"/>
      <c r="H480" s="191"/>
      <c r="I480" s="191"/>
      <c r="J480" s="191"/>
      <c r="K480" s="191"/>
      <c r="L480" s="191"/>
      <c r="M480" s="191"/>
      <c r="N480" s="204"/>
      <c r="O480" s="191"/>
      <c r="P480" s="191"/>
    </row>
    <row r="481" spans="1:16" ht="12.75">
      <c r="A481" s="191"/>
      <c r="B481" s="191"/>
      <c r="C481" s="191"/>
      <c r="D481" s="185"/>
      <c r="E481" s="185"/>
      <c r="F481" s="191"/>
      <c r="G481" s="191"/>
      <c r="H481" s="191"/>
      <c r="I481" s="191"/>
      <c r="J481" s="191"/>
      <c r="K481" s="191"/>
      <c r="L481" s="191"/>
      <c r="M481" s="191"/>
      <c r="N481" s="204"/>
      <c r="O481" s="191"/>
      <c r="P481" s="191"/>
    </row>
    <row r="482" spans="1:16" ht="12.75">
      <c r="A482" s="191"/>
      <c r="B482" s="191"/>
      <c r="C482" s="191"/>
      <c r="D482" s="185"/>
      <c r="E482" s="185"/>
      <c r="F482" s="191"/>
      <c r="G482" s="191"/>
      <c r="H482" s="191"/>
      <c r="I482" s="191"/>
      <c r="J482" s="191"/>
      <c r="K482" s="191"/>
      <c r="L482" s="191"/>
      <c r="M482" s="191"/>
      <c r="N482" s="204"/>
      <c r="O482" s="191"/>
      <c r="P482" s="191"/>
    </row>
    <row r="483" spans="1:16" ht="12.75">
      <c r="A483" s="191"/>
      <c r="B483" s="191"/>
      <c r="C483" s="191"/>
      <c r="D483" s="185"/>
      <c r="E483" s="185"/>
      <c r="F483" s="191"/>
      <c r="G483" s="191"/>
      <c r="H483" s="191"/>
      <c r="I483" s="191"/>
      <c r="J483" s="191"/>
      <c r="K483" s="191"/>
      <c r="L483" s="191"/>
      <c r="M483" s="191"/>
      <c r="N483" s="204"/>
      <c r="O483" s="191"/>
      <c r="P483" s="191"/>
    </row>
    <row r="484" spans="1:16" ht="12.75">
      <c r="A484" s="191"/>
      <c r="B484" s="191"/>
      <c r="C484" s="191"/>
      <c r="D484" s="185"/>
      <c r="E484" s="185"/>
      <c r="F484" s="191"/>
      <c r="G484" s="191"/>
      <c r="H484" s="191"/>
      <c r="I484" s="191"/>
      <c r="J484" s="191"/>
      <c r="K484" s="191"/>
      <c r="L484" s="191"/>
      <c r="M484" s="191"/>
      <c r="N484" s="204"/>
      <c r="O484" s="191"/>
      <c r="P484" s="191"/>
    </row>
    <row r="485" spans="1:16" ht="12.75">
      <c r="A485" s="191"/>
      <c r="B485" s="191"/>
      <c r="C485" s="191"/>
      <c r="D485" s="185"/>
      <c r="E485" s="185"/>
      <c r="F485" s="191"/>
      <c r="G485" s="191"/>
      <c r="H485" s="191"/>
      <c r="I485" s="191"/>
      <c r="J485" s="191"/>
      <c r="K485" s="191"/>
      <c r="L485" s="191"/>
      <c r="M485" s="191"/>
      <c r="N485" s="204"/>
      <c r="O485" s="191"/>
      <c r="P485" s="191"/>
    </row>
    <row r="486" spans="1:16" ht="12.75">
      <c r="A486" s="191"/>
      <c r="B486" s="191"/>
      <c r="C486" s="191"/>
      <c r="D486" s="185"/>
      <c r="E486" s="185"/>
      <c r="F486" s="191"/>
      <c r="G486" s="191"/>
      <c r="H486" s="191"/>
      <c r="I486" s="191"/>
      <c r="J486" s="191"/>
      <c r="K486" s="191"/>
      <c r="L486" s="191"/>
      <c r="M486" s="191"/>
      <c r="N486" s="204"/>
      <c r="O486" s="191"/>
      <c r="P486" s="191"/>
    </row>
    <row r="487" spans="1:16" ht="12.75">
      <c r="A487" s="191"/>
      <c r="B487" s="191"/>
      <c r="C487" s="191"/>
      <c r="D487" s="185"/>
      <c r="E487" s="185"/>
      <c r="F487" s="191"/>
      <c r="G487" s="191"/>
      <c r="H487" s="191"/>
      <c r="I487" s="191"/>
      <c r="J487" s="191"/>
      <c r="K487" s="191"/>
      <c r="L487" s="191"/>
      <c r="M487" s="191"/>
      <c r="N487" s="204"/>
      <c r="O487" s="191"/>
      <c r="P487" s="191"/>
    </row>
  </sheetData>
  <sheetProtection/>
  <mergeCells count="18">
    <mergeCell ref="A6:P6"/>
    <mergeCell ref="A2:P2"/>
    <mergeCell ref="A140:P140"/>
    <mergeCell ref="K3:K4"/>
    <mergeCell ref="L3:M3"/>
    <mergeCell ref="N3:O3"/>
    <mergeCell ref="P3:P4"/>
    <mergeCell ref="J3:J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88"/>
  <sheetViews>
    <sheetView workbookViewId="0" topLeftCell="A1">
      <selection activeCell="H54" sqref="H54"/>
    </sheetView>
  </sheetViews>
  <sheetFormatPr defaultColWidth="9.140625" defaultRowHeight="12.75"/>
  <cols>
    <col min="1" max="1" width="4.421875" style="0" customWidth="1"/>
    <col min="2" max="2" width="17.28125" style="0" customWidth="1"/>
    <col min="3" max="3" width="14.421875" style="0" customWidth="1"/>
    <col min="4" max="5" width="10.8515625" style="0" customWidth="1"/>
    <col min="6" max="6" width="9.00390625" style="0" customWidth="1"/>
    <col min="7" max="7" width="18.7109375" style="0" customWidth="1"/>
    <col min="8" max="8" width="12.8515625" style="0" customWidth="1"/>
    <col min="9" max="9" width="6.8515625" style="0" customWidth="1"/>
    <col min="10" max="10" width="7.28125" style="0" customWidth="1"/>
    <col min="11" max="11" width="7.140625" style="0" customWidth="1"/>
    <col min="16" max="16" width="19.7109375" style="0" customWidth="1"/>
  </cols>
  <sheetData>
    <row r="1" spans="1:16" ht="12.75">
      <c r="A1" s="444" t="s">
        <v>679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6" ht="37.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6" ht="12.75">
      <c r="A3" s="360" t="s">
        <v>0</v>
      </c>
      <c r="B3" s="360" t="s">
        <v>1</v>
      </c>
      <c r="C3" s="360" t="s">
        <v>2</v>
      </c>
      <c r="D3" s="360" t="s">
        <v>36</v>
      </c>
      <c r="E3" s="360" t="s">
        <v>13</v>
      </c>
      <c r="F3" s="452" t="s">
        <v>37</v>
      </c>
      <c r="G3" s="360" t="s">
        <v>38</v>
      </c>
      <c r="H3" s="447" t="s">
        <v>9</v>
      </c>
      <c r="I3" s="357" t="s">
        <v>3</v>
      </c>
      <c r="J3" s="357" t="s">
        <v>4</v>
      </c>
      <c r="K3" s="357" t="s">
        <v>5</v>
      </c>
      <c r="L3" s="449" t="s">
        <v>6</v>
      </c>
      <c r="M3" s="449"/>
      <c r="N3" s="450" t="s">
        <v>17</v>
      </c>
      <c r="O3" s="451"/>
      <c r="P3" s="453" t="s">
        <v>62</v>
      </c>
    </row>
    <row r="4" spans="1:16" ht="32.25" customHeight="1">
      <c r="A4" s="360"/>
      <c r="B4" s="360"/>
      <c r="C4" s="360"/>
      <c r="D4" s="360"/>
      <c r="E4" s="360"/>
      <c r="F4" s="424"/>
      <c r="G4" s="360"/>
      <c r="H4" s="448"/>
      <c r="I4" s="357"/>
      <c r="J4" s="357"/>
      <c r="K4" s="357"/>
      <c r="L4" s="261" t="s">
        <v>7</v>
      </c>
      <c r="M4" s="261" t="s">
        <v>8</v>
      </c>
      <c r="N4" s="261" t="s">
        <v>40</v>
      </c>
      <c r="O4" s="261" t="s">
        <v>19</v>
      </c>
      <c r="P4" s="454"/>
    </row>
    <row r="5" spans="1:16" ht="14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262">
        <v>12</v>
      </c>
      <c r="M5" s="262">
        <v>13</v>
      </c>
      <c r="N5" s="262">
        <v>14</v>
      </c>
      <c r="O5" s="262">
        <v>15</v>
      </c>
      <c r="P5" s="263">
        <v>16</v>
      </c>
    </row>
    <row r="6" spans="1:16" ht="27.75" customHeight="1">
      <c r="A6" s="445" t="s">
        <v>10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</row>
    <row r="7" spans="1:16" ht="12.75" customHeight="1">
      <c r="A7" s="255">
        <v>1</v>
      </c>
      <c r="B7" s="255" t="s">
        <v>63</v>
      </c>
      <c r="C7" s="255" t="s">
        <v>668</v>
      </c>
      <c r="D7" s="255">
        <v>463307</v>
      </c>
      <c r="E7" s="256">
        <v>42363</v>
      </c>
      <c r="F7" s="255">
        <v>4</v>
      </c>
      <c r="G7" s="255" t="s">
        <v>669</v>
      </c>
      <c r="H7" s="255" t="s">
        <v>670</v>
      </c>
      <c r="I7" s="255">
        <v>9</v>
      </c>
      <c r="J7" s="257" t="s">
        <v>552</v>
      </c>
      <c r="K7" s="258">
        <v>1.2</v>
      </c>
      <c r="L7" s="259">
        <v>432</v>
      </c>
      <c r="M7" s="260">
        <v>349</v>
      </c>
      <c r="N7" s="260">
        <v>257</v>
      </c>
      <c r="O7" s="260">
        <v>92</v>
      </c>
      <c r="P7" s="264" t="s">
        <v>64</v>
      </c>
    </row>
    <row r="8" spans="1:16" ht="12.75">
      <c r="A8" s="2">
        <v>2</v>
      </c>
      <c r="B8" s="2" t="s">
        <v>63</v>
      </c>
      <c r="C8" s="2" t="s">
        <v>668</v>
      </c>
      <c r="D8" s="2">
        <v>463308</v>
      </c>
      <c r="E8" s="28">
        <v>42363</v>
      </c>
      <c r="F8" s="2">
        <v>4</v>
      </c>
      <c r="G8" s="2" t="s">
        <v>669</v>
      </c>
      <c r="H8" s="2" t="s">
        <v>65</v>
      </c>
      <c r="I8" s="2">
        <v>70</v>
      </c>
      <c r="J8" s="2">
        <v>18</v>
      </c>
      <c r="K8" s="29">
        <v>1.9</v>
      </c>
      <c r="L8" s="254">
        <v>696</v>
      </c>
      <c r="M8" s="251">
        <v>523</v>
      </c>
      <c r="N8" s="251">
        <v>200</v>
      </c>
      <c r="O8" s="251">
        <v>323</v>
      </c>
      <c r="P8" s="264" t="s">
        <v>64</v>
      </c>
    </row>
    <row r="9" spans="1:16" ht="12.75">
      <c r="A9" s="2">
        <v>3</v>
      </c>
      <c r="B9" s="2" t="s">
        <v>63</v>
      </c>
      <c r="C9" s="2" t="s">
        <v>668</v>
      </c>
      <c r="D9" s="2">
        <v>463308</v>
      </c>
      <c r="E9" s="28">
        <v>42363</v>
      </c>
      <c r="F9" s="2">
        <v>4</v>
      </c>
      <c r="G9" s="2" t="s">
        <v>669</v>
      </c>
      <c r="H9" s="2" t="s">
        <v>65</v>
      </c>
      <c r="I9" s="2">
        <v>69</v>
      </c>
      <c r="J9" s="2">
        <v>4</v>
      </c>
      <c r="K9" s="29">
        <v>1.1</v>
      </c>
      <c r="L9" s="2">
        <v>318</v>
      </c>
      <c r="M9" s="19">
        <v>273</v>
      </c>
      <c r="N9" s="19">
        <v>60</v>
      </c>
      <c r="O9" s="19">
        <v>213</v>
      </c>
      <c r="P9" s="19" t="s">
        <v>64</v>
      </c>
    </row>
    <row r="10" spans="1:16" ht="12.75">
      <c r="A10" s="2">
        <v>4</v>
      </c>
      <c r="B10" s="2" t="s">
        <v>63</v>
      </c>
      <c r="C10" s="2" t="s">
        <v>66</v>
      </c>
      <c r="D10" s="2">
        <v>463309</v>
      </c>
      <c r="E10" s="28">
        <v>42363</v>
      </c>
      <c r="F10" s="2">
        <v>4</v>
      </c>
      <c r="G10" s="2" t="s">
        <v>669</v>
      </c>
      <c r="H10" s="2" t="s">
        <v>670</v>
      </c>
      <c r="I10" s="2">
        <v>26</v>
      </c>
      <c r="J10" s="2">
        <v>26</v>
      </c>
      <c r="K10" s="29">
        <v>1.1</v>
      </c>
      <c r="L10" s="2">
        <v>308</v>
      </c>
      <c r="M10" s="2">
        <v>245</v>
      </c>
      <c r="N10" s="2">
        <v>137</v>
      </c>
      <c r="O10" s="2">
        <v>108</v>
      </c>
      <c r="P10" s="2" t="s">
        <v>67</v>
      </c>
    </row>
    <row r="11" spans="1:16" ht="12.75">
      <c r="A11" s="2">
        <v>5</v>
      </c>
      <c r="B11" s="2" t="s">
        <v>63</v>
      </c>
      <c r="C11" s="2" t="s">
        <v>66</v>
      </c>
      <c r="D11" s="2">
        <v>463310</v>
      </c>
      <c r="E11" s="28">
        <v>42363</v>
      </c>
      <c r="F11" s="2">
        <v>4</v>
      </c>
      <c r="G11" s="2" t="s">
        <v>669</v>
      </c>
      <c r="H11" s="2" t="s">
        <v>68</v>
      </c>
      <c r="I11" s="2">
        <v>44</v>
      </c>
      <c r="J11" s="2">
        <v>1.1</v>
      </c>
      <c r="K11" s="29">
        <v>2.4</v>
      </c>
      <c r="L11" s="2">
        <v>720</v>
      </c>
      <c r="M11" s="2">
        <v>566</v>
      </c>
      <c r="N11" s="2">
        <v>213</v>
      </c>
      <c r="O11" s="2">
        <v>353</v>
      </c>
      <c r="P11" s="2" t="s">
        <v>67</v>
      </c>
    </row>
    <row r="12" spans="1:16" ht="12.75">
      <c r="A12" s="2">
        <v>6</v>
      </c>
      <c r="B12" s="2" t="s">
        <v>671</v>
      </c>
      <c r="C12" s="2" t="s">
        <v>66</v>
      </c>
      <c r="D12" s="2">
        <v>463310</v>
      </c>
      <c r="E12" s="28">
        <v>42363</v>
      </c>
      <c r="F12" s="2">
        <v>4</v>
      </c>
      <c r="G12" s="2" t="s">
        <v>669</v>
      </c>
      <c r="H12" s="2" t="s">
        <v>670</v>
      </c>
      <c r="I12" s="2">
        <v>36</v>
      </c>
      <c r="J12" s="2">
        <v>6.5</v>
      </c>
      <c r="K12" s="29">
        <v>1.7</v>
      </c>
      <c r="L12" s="2">
        <v>358</v>
      </c>
      <c r="M12" s="2">
        <v>291</v>
      </c>
      <c r="N12" s="2">
        <v>176</v>
      </c>
      <c r="O12" s="2">
        <v>115</v>
      </c>
      <c r="P12" s="2" t="s">
        <v>67</v>
      </c>
    </row>
    <row r="13" spans="1:16" ht="12.75">
      <c r="A13" s="2">
        <v>7</v>
      </c>
      <c r="B13" s="2" t="s">
        <v>671</v>
      </c>
      <c r="C13" s="2" t="s">
        <v>66</v>
      </c>
      <c r="D13" s="2">
        <v>463310</v>
      </c>
      <c r="E13" s="28">
        <v>42363</v>
      </c>
      <c r="F13" s="2">
        <v>4</v>
      </c>
      <c r="G13" s="2" t="s">
        <v>669</v>
      </c>
      <c r="H13" s="2" t="s">
        <v>68</v>
      </c>
      <c r="I13" s="2">
        <v>22</v>
      </c>
      <c r="J13" s="2">
        <v>17.1</v>
      </c>
      <c r="K13" s="2">
        <v>0.6</v>
      </c>
      <c r="L13" s="2">
        <v>160</v>
      </c>
      <c r="M13" s="2">
        <v>96</v>
      </c>
      <c r="N13" s="2">
        <v>0</v>
      </c>
      <c r="O13" s="2">
        <v>1</v>
      </c>
      <c r="P13" s="2" t="s">
        <v>672</v>
      </c>
    </row>
    <row r="14" spans="1:16" ht="12.75">
      <c r="A14" s="2">
        <v>8</v>
      </c>
      <c r="B14" s="2" t="s">
        <v>671</v>
      </c>
      <c r="C14" s="19" t="s">
        <v>673</v>
      </c>
      <c r="D14" s="2">
        <v>463311</v>
      </c>
      <c r="E14" s="28">
        <v>42363</v>
      </c>
      <c r="F14" s="2">
        <v>5</v>
      </c>
      <c r="G14" s="2" t="s">
        <v>669</v>
      </c>
      <c r="H14" s="19" t="s">
        <v>65</v>
      </c>
      <c r="I14" s="2">
        <v>5</v>
      </c>
      <c r="J14" s="2">
        <v>23.2</v>
      </c>
      <c r="K14" s="2">
        <v>3.4</v>
      </c>
      <c r="L14" s="2">
        <v>996</v>
      </c>
      <c r="M14" s="2">
        <v>779</v>
      </c>
      <c r="N14" s="2">
        <v>208</v>
      </c>
      <c r="O14" s="2">
        <v>571</v>
      </c>
      <c r="P14" s="19" t="s">
        <v>69</v>
      </c>
    </row>
    <row r="15" spans="1:16" ht="12.75">
      <c r="A15" s="2">
        <v>9</v>
      </c>
      <c r="B15" s="2" t="s">
        <v>671</v>
      </c>
      <c r="C15" s="2" t="s">
        <v>673</v>
      </c>
      <c r="D15" s="2">
        <v>463311</v>
      </c>
      <c r="E15" s="28">
        <v>42363</v>
      </c>
      <c r="F15" s="2">
        <v>4</v>
      </c>
      <c r="G15" s="2" t="s">
        <v>669</v>
      </c>
      <c r="H15" s="2" t="s">
        <v>670</v>
      </c>
      <c r="I15" s="2">
        <v>15</v>
      </c>
      <c r="J15" s="2">
        <v>39</v>
      </c>
      <c r="K15" s="2">
        <v>1.4</v>
      </c>
      <c r="L15" s="2">
        <v>386</v>
      </c>
      <c r="M15" s="2">
        <v>332</v>
      </c>
      <c r="N15" s="2">
        <v>80</v>
      </c>
      <c r="O15" s="2">
        <v>252</v>
      </c>
      <c r="P15" s="2" t="s">
        <v>69</v>
      </c>
    </row>
    <row r="16" spans="1:16" ht="12.75">
      <c r="A16" s="2">
        <v>10</v>
      </c>
      <c r="B16" s="2" t="s">
        <v>671</v>
      </c>
      <c r="C16" s="2" t="s">
        <v>70</v>
      </c>
      <c r="D16" s="2">
        <v>463313</v>
      </c>
      <c r="E16" s="28">
        <v>42363</v>
      </c>
      <c r="F16" s="2">
        <v>4</v>
      </c>
      <c r="G16" s="2" t="s">
        <v>669</v>
      </c>
      <c r="H16" s="2" t="s">
        <v>670</v>
      </c>
      <c r="I16" s="2">
        <v>11</v>
      </c>
      <c r="J16" s="2">
        <v>3.2</v>
      </c>
      <c r="K16" s="2">
        <v>3</v>
      </c>
      <c r="L16" s="2">
        <v>1279</v>
      </c>
      <c r="M16" s="2">
        <v>1016</v>
      </c>
      <c r="N16" s="2">
        <v>668</v>
      </c>
      <c r="O16" s="2">
        <v>348</v>
      </c>
      <c r="P16" s="19" t="s">
        <v>73</v>
      </c>
    </row>
    <row r="17" spans="1:16" ht="12.75">
      <c r="A17" s="2">
        <v>11</v>
      </c>
      <c r="B17" s="2" t="s">
        <v>671</v>
      </c>
      <c r="C17" s="2" t="s">
        <v>71</v>
      </c>
      <c r="D17" s="2">
        <v>463316</v>
      </c>
      <c r="E17" s="28">
        <v>42363</v>
      </c>
      <c r="F17" s="2">
        <v>4</v>
      </c>
      <c r="G17" s="2" t="s">
        <v>669</v>
      </c>
      <c r="H17" s="2" t="s">
        <v>68</v>
      </c>
      <c r="I17" s="2">
        <v>54</v>
      </c>
      <c r="J17" s="2">
        <v>11.2</v>
      </c>
      <c r="K17" s="29">
        <v>1.4</v>
      </c>
      <c r="L17" s="2">
        <v>272</v>
      </c>
      <c r="M17" s="2">
        <v>218</v>
      </c>
      <c r="N17" s="2">
        <v>70</v>
      </c>
      <c r="O17" s="2">
        <v>148</v>
      </c>
      <c r="P17" s="2" t="s">
        <v>64</v>
      </c>
    </row>
    <row r="18" spans="1:16" ht="12.75">
      <c r="A18" s="2">
        <v>12</v>
      </c>
      <c r="B18" s="2" t="s">
        <v>671</v>
      </c>
      <c r="C18" s="2" t="s">
        <v>71</v>
      </c>
      <c r="D18" s="2">
        <v>463316</v>
      </c>
      <c r="E18" s="28">
        <v>42363</v>
      </c>
      <c r="F18" s="2">
        <v>4</v>
      </c>
      <c r="G18" s="2" t="s">
        <v>669</v>
      </c>
      <c r="H18" s="2" t="s">
        <v>670</v>
      </c>
      <c r="I18" s="2">
        <v>50</v>
      </c>
      <c r="J18" s="2">
        <v>10</v>
      </c>
      <c r="K18" s="29">
        <v>1.4</v>
      </c>
      <c r="L18" s="2">
        <v>380</v>
      </c>
      <c r="M18" s="2">
        <v>311</v>
      </c>
      <c r="N18" s="2">
        <v>176</v>
      </c>
      <c r="O18" s="2">
        <v>135</v>
      </c>
      <c r="P18" s="2" t="s">
        <v>64</v>
      </c>
    </row>
    <row r="19" spans="1:16" ht="12.75">
      <c r="A19" s="2">
        <v>13</v>
      </c>
      <c r="B19" s="2" t="s">
        <v>671</v>
      </c>
      <c r="C19" s="2" t="s">
        <v>71</v>
      </c>
      <c r="D19" s="2">
        <v>463317</v>
      </c>
      <c r="E19" s="28">
        <v>42363</v>
      </c>
      <c r="F19" s="2">
        <v>4</v>
      </c>
      <c r="G19" s="2" t="s">
        <v>669</v>
      </c>
      <c r="H19" s="2" t="s">
        <v>670</v>
      </c>
      <c r="I19" s="2">
        <v>13</v>
      </c>
      <c r="J19" s="2">
        <v>18</v>
      </c>
      <c r="K19" s="29">
        <v>1.8</v>
      </c>
      <c r="L19" s="2">
        <v>750</v>
      </c>
      <c r="M19" s="2">
        <v>598</v>
      </c>
      <c r="N19" s="2">
        <v>325</v>
      </c>
      <c r="O19" s="2">
        <v>273</v>
      </c>
      <c r="P19" s="2" t="s">
        <v>64</v>
      </c>
    </row>
    <row r="20" spans="1:16" ht="12.75">
      <c r="A20" s="2">
        <v>14</v>
      </c>
      <c r="B20" s="2" t="s">
        <v>671</v>
      </c>
      <c r="C20" s="2" t="s">
        <v>71</v>
      </c>
      <c r="D20" s="2">
        <v>463317</v>
      </c>
      <c r="E20" s="28">
        <v>42363</v>
      </c>
      <c r="F20" s="2">
        <v>4</v>
      </c>
      <c r="G20" s="2" t="s">
        <v>669</v>
      </c>
      <c r="H20" s="2" t="s">
        <v>670</v>
      </c>
      <c r="I20" s="2">
        <v>19</v>
      </c>
      <c r="J20" s="2">
        <v>9</v>
      </c>
      <c r="K20" s="29">
        <v>2.6</v>
      </c>
      <c r="L20" s="2">
        <v>428</v>
      </c>
      <c r="M20" s="2">
        <v>355</v>
      </c>
      <c r="N20" s="2">
        <v>60</v>
      </c>
      <c r="O20" s="2">
        <v>295</v>
      </c>
      <c r="P20" s="2" t="s">
        <v>64</v>
      </c>
    </row>
    <row r="21" spans="1:16" ht="12.75">
      <c r="A21" s="2">
        <v>15</v>
      </c>
      <c r="B21" s="2" t="s">
        <v>671</v>
      </c>
      <c r="C21" s="2" t="s">
        <v>71</v>
      </c>
      <c r="D21" s="2">
        <v>436317</v>
      </c>
      <c r="E21" s="28">
        <v>42363</v>
      </c>
      <c r="F21" s="2">
        <v>4</v>
      </c>
      <c r="G21" s="2" t="s">
        <v>669</v>
      </c>
      <c r="H21" s="2" t="s">
        <v>670</v>
      </c>
      <c r="I21" s="2">
        <v>43</v>
      </c>
      <c r="J21" s="2">
        <v>7</v>
      </c>
      <c r="K21" s="29">
        <v>1.5</v>
      </c>
      <c r="L21" s="2">
        <v>596</v>
      </c>
      <c r="M21" s="2">
        <v>483</v>
      </c>
      <c r="N21" s="2">
        <v>325</v>
      </c>
      <c r="O21" s="2">
        <v>158</v>
      </c>
      <c r="P21" s="2" t="s">
        <v>64</v>
      </c>
    </row>
    <row r="22" spans="1:16" ht="12.75">
      <c r="A22" s="2">
        <v>16</v>
      </c>
      <c r="B22" s="2" t="s">
        <v>671</v>
      </c>
      <c r="C22" s="2" t="s">
        <v>72</v>
      </c>
      <c r="D22" s="2">
        <v>463318</v>
      </c>
      <c r="E22" s="28">
        <v>42366</v>
      </c>
      <c r="F22" s="2">
        <v>4</v>
      </c>
      <c r="G22" s="2" t="s">
        <v>669</v>
      </c>
      <c r="H22" s="2" t="s">
        <v>670</v>
      </c>
      <c r="I22" s="2">
        <v>97</v>
      </c>
      <c r="J22" s="2">
        <v>34.3</v>
      </c>
      <c r="K22" s="29">
        <v>1.5</v>
      </c>
      <c r="L22" s="2">
        <v>332</v>
      </c>
      <c r="M22" s="2">
        <v>273</v>
      </c>
      <c r="N22" s="2">
        <v>160</v>
      </c>
      <c r="O22" s="2">
        <v>113</v>
      </c>
      <c r="P22" s="2" t="s">
        <v>73</v>
      </c>
    </row>
    <row r="23" spans="1:16" ht="12.75">
      <c r="A23" s="2">
        <v>17</v>
      </c>
      <c r="B23" s="2" t="s">
        <v>671</v>
      </c>
      <c r="C23" s="2" t="s">
        <v>72</v>
      </c>
      <c r="D23" s="2">
        <v>463319</v>
      </c>
      <c r="E23" s="28">
        <v>42366</v>
      </c>
      <c r="F23" s="2">
        <v>4</v>
      </c>
      <c r="G23" s="2" t="s">
        <v>669</v>
      </c>
      <c r="H23" s="2" t="s">
        <v>68</v>
      </c>
      <c r="I23" s="2">
        <v>93</v>
      </c>
      <c r="J23" s="2">
        <v>28</v>
      </c>
      <c r="K23" s="29">
        <v>1</v>
      </c>
      <c r="L23" s="2">
        <v>307</v>
      </c>
      <c r="M23" s="2">
        <v>223</v>
      </c>
      <c r="N23" s="2">
        <v>13</v>
      </c>
      <c r="O23" s="2">
        <v>210</v>
      </c>
      <c r="P23" s="2" t="s">
        <v>73</v>
      </c>
    </row>
    <row r="24" spans="1:16" ht="12.75">
      <c r="A24" s="2">
        <v>18</v>
      </c>
      <c r="B24" s="2" t="s">
        <v>671</v>
      </c>
      <c r="C24" s="2" t="s">
        <v>70</v>
      </c>
      <c r="D24" s="2">
        <v>463322</v>
      </c>
      <c r="E24" s="28">
        <v>42367</v>
      </c>
      <c r="F24" s="2">
        <v>4</v>
      </c>
      <c r="G24" s="2" t="s">
        <v>669</v>
      </c>
      <c r="H24" s="2" t="s">
        <v>670</v>
      </c>
      <c r="I24" s="2">
        <v>33</v>
      </c>
      <c r="J24" s="2">
        <v>11</v>
      </c>
      <c r="K24" s="29">
        <v>2.9</v>
      </c>
      <c r="L24" s="2">
        <v>857</v>
      </c>
      <c r="M24" s="2">
        <v>704</v>
      </c>
      <c r="N24" s="2">
        <v>424</v>
      </c>
      <c r="O24" s="2">
        <v>280</v>
      </c>
      <c r="P24" s="2" t="s">
        <v>73</v>
      </c>
    </row>
    <row r="25" spans="1:16" ht="12.75">
      <c r="A25" s="2">
        <v>19</v>
      </c>
      <c r="B25" s="2" t="s">
        <v>671</v>
      </c>
      <c r="C25" s="2" t="s">
        <v>74</v>
      </c>
      <c r="D25" s="2">
        <v>463320</v>
      </c>
      <c r="E25" s="28">
        <v>42366</v>
      </c>
      <c r="F25" s="2">
        <v>4</v>
      </c>
      <c r="G25" s="2" t="s">
        <v>669</v>
      </c>
      <c r="H25" s="2" t="s">
        <v>670</v>
      </c>
      <c r="I25" s="2">
        <v>27</v>
      </c>
      <c r="J25" s="2">
        <v>4.2</v>
      </c>
      <c r="K25" s="29">
        <v>1.1</v>
      </c>
      <c r="L25" s="2">
        <v>404</v>
      </c>
      <c r="M25" s="2">
        <v>333</v>
      </c>
      <c r="N25" s="2">
        <v>187</v>
      </c>
      <c r="O25" s="2">
        <v>146</v>
      </c>
      <c r="P25" s="2" t="s">
        <v>75</v>
      </c>
    </row>
    <row r="26" spans="1:16" ht="12.75">
      <c r="A26" s="2">
        <v>20</v>
      </c>
      <c r="B26" s="2" t="s">
        <v>671</v>
      </c>
      <c r="C26" s="2" t="s">
        <v>74</v>
      </c>
      <c r="D26" s="2">
        <v>463220</v>
      </c>
      <c r="E26" s="28">
        <v>42366</v>
      </c>
      <c r="F26" s="2">
        <v>4</v>
      </c>
      <c r="G26" s="2" t="s">
        <v>669</v>
      </c>
      <c r="H26" s="2" t="s">
        <v>670</v>
      </c>
      <c r="I26" s="2">
        <v>44</v>
      </c>
      <c r="J26" s="2">
        <v>2.4</v>
      </c>
      <c r="K26" s="29">
        <v>2</v>
      </c>
      <c r="L26" s="2">
        <v>817</v>
      </c>
      <c r="M26" s="2">
        <v>656</v>
      </c>
      <c r="N26" s="2">
        <v>493</v>
      </c>
      <c r="O26" s="2">
        <v>163</v>
      </c>
      <c r="P26" s="2" t="s">
        <v>75</v>
      </c>
    </row>
    <row r="27" spans="1:16" ht="12.75">
      <c r="A27" s="2">
        <v>21</v>
      </c>
      <c r="B27" s="2" t="s">
        <v>671</v>
      </c>
      <c r="C27" s="2" t="s">
        <v>74</v>
      </c>
      <c r="D27" s="2">
        <v>463321</v>
      </c>
      <c r="E27" s="28">
        <v>42366</v>
      </c>
      <c r="F27" s="2">
        <v>4</v>
      </c>
      <c r="G27" s="2" t="s">
        <v>669</v>
      </c>
      <c r="H27" s="2" t="s">
        <v>65</v>
      </c>
      <c r="I27" s="2">
        <v>7</v>
      </c>
      <c r="J27" s="2">
        <v>3</v>
      </c>
      <c r="K27" s="29">
        <v>1.7</v>
      </c>
      <c r="L27" s="2">
        <v>386</v>
      </c>
      <c r="M27" s="2">
        <v>324</v>
      </c>
      <c r="N27" s="2">
        <v>83</v>
      </c>
      <c r="O27" s="2">
        <v>241</v>
      </c>
      <c r="P27" s="2" t="s">
        <v>674</v>
      </c>
    </row>
    <row r="28" spans="1:16" ht="12.75">
      <c r="A28" s="2">
        <v>22</v>
      </c>
      <c r="B28" s="2" t="s">
        <v>671</v>
      </c>
      <c r="C28" s="2" t="s">
        <v>74</v>
      </c>
      <c r="D28" s="2">
        <v>463321</v>
      </c>
      <c r="E28" s="28">
        <v>42366</v>
      </c>
      <c r="F28" s="2">
        <v>2</v>
      </c>
      <c r="G28" s="2" t="s">
        <v>669</v>
      </c>
      <c r="H28" s="2" t="s">
        <v>65</v>
      </c>
      <c r="I28" s="2">
        <v>45</v>
      </c>
      <c r="J28" s="2">
        <v>42</v>
      </c>
      <c r="K28" s="29">
        <v>1.3</v>
      </c>
      <c r="L28" s="2">
        <v>606</v>
      </c>
      <c r="M28" s="2">
        <v>503</v>
      </c>
      <c r="N28" s="2">
        <v>111</v>
      </c>
      <c r="O28" s="2">
        <v>392</v>
      </c>
      <c r="P28" s="2" t="s">
        <v>64</v>
      </c>
    </row>
    <row r="29" spans="1:16" ht="12.75">
      <c r="A29" s="2">
        <v>23</v>
      </c>
      <c r="B29" s="2" t="s">
        <v>671</v>
      </c>
      <c r="C29" s="2" t="s">
        <v>70</v>
      </c>
      <c r="D29" s="2">
        <v>463322</v>
      </c>
      <c r="E29" s="28">
        <v>42367</v>
      </c>
      <c r="F29" s="2">
        <v>4</v>
      </c>
      <c r="G29" s="2" t="s">
        <v>669</v>
      </c>
      <c r="H29" s="2" t="s">
        <v>670</v>
      </c>
      <c r="I29" s="2">
        <v>33</v>
      </c>
      <c r="J29" s="2">
        <v>11</v>
      </c>
      <c r="K29" s="29">
        <v>2.9</v>
      </c>
      <c r="L29" s="2">
        <v>857</v>
      </c>
      <c r="M29" s="2">
        <v>704</v>
      </c>
      <c r="N29" s="2">
        <v>424</v>
      </c>
      <c r="O29" s="2">
        <v>280</v>
      </c>
      <c r="P29" s="19" t="s">
        <v>675</v>
      </c>
    </row>
    <row r="30" spans="1:16" ht="12.75">
      <c r="A30" s="2">
        <v>24</v>
      </c>
      <c r="B30" s="2" t="s">
        <v>671</v>
      </c>
      <c r="C30" s="2" t="s">
        <v>76</v>
      </c>
      <c r="D30" s="2">
        <v>463323</v>
      </c>
      <c r="E30" s="28">
        <v>42367</v>
      </c>
      <c r="F30" s="2">
        <v>4</v>
      </c>
      <c r="G30" s="2" t="s">
        <v>669</v>
      </c>
      <c r="H30" s="2" t="s">
        <v>670</v>
      </c>
      <c r="I30" s="2">
        <v>6</v>
      </c>
      <c r="J30" s="2">
        <v>1</v>
      </c>
      <c r="K30" s="29">
        <v>1.2</v>
      </c>
      <c r="L30" s="2">
        <v>376</v>
      </c>
      <c r="M30" s="2">
        <v>304</v>
      </c>
      <c r="N30" s="2">
        <v>167</v>
      </c>
      <c r="O30" s="2">
        <v>137</v>
      </c>
      <c r="P30" s="19" t="s">
        <v>69</v>
      </c>
    </row>
    <row r="31" spans="1:16" ht="12.75">
      <c r="A31" s="2">
        <v>25</v>
      </c>
      <c r="B31" s="2" t="s">
        <v>671</v>
      </c>
      <c r="C31" s="2" t="s">
        <v>76</v>
      </c>
      <c r="D31" s="2">
        <v>463323</v>
      </c>
      <c r="E31" s="28">
        <v>42367</v>
      </c>
      <c r="F31" s="2">
        <v>4</v>
      </c>
      <c r="G31" s="2" t="s">
        <v>669</v>
      </c>
      <c r="H31" s="2" t="s">
        <v>676</v>
      </c>
      <c r="I31" s="2">
        <v>57</v>
      </c>
      <c r="J31" s="2">
        <v>5.3</v>
      </c>
      <c r="K31" s="29">
        <v>1.2</v>
      </c>
      <c r="L31" s="2">
        <v>392</v>
      </c>
      <c r="M31" s="2">
        <v>303</v>
      </c>
      <c r="N31" s="2">
        <v>65</v>
      </c>
      <c r="O31" s="2">
        <v>238</v>
      </c>
      <c r="P31" s="19" t="s">
        <v>69</v>
      </c>
    </row>
    <row r="32" spans="1:16" ht="12.75">
      <c r="A32" s="2">
        <v>26</v>
      </c>
      <c r="B32" s="2" t="s">
        <v>671</v>
      </c>
      <c r="C32" s="2" t="s">
        <v>77</v>
      </c>
      <c r="D32" s="2">
        <v>463324</v>
      </c>
      <c r="E32" s="28">
        <v>42368</v>
      </c>
      <c r="F32" s="2">
        <v>4</v>
      </c>
      <c r="G32" s="2" t="s">
        <v>669</v>
      </c>
      <c r="H32" s="2" t="s">
        <v>670</v>
      </c>
      <c r="I32" s="2">
        <v>20</v>
      </c>
      <c r="J32" s="2">
        <v>6</v>
      </c>
      <c r="K32" s="2">
        <v>1.5</v>
      </c>
      <c r="L32" s="2">
        <v>544</v>
      </c>
      <c r="M32" s="2">
        <v>436</v>
      </c>
      <c r="N32" s="2">
        <v>295</v>
      </c>
      <c r="O32" s="2">
        <v>141</v>
      </c>
      <c r="P32" s="19" t="s">
        <v>73</v>
      </c>
    </row>
    <row r="33" spans="1:16" ht="12.75">
      <c r="A33" s="2">
        <v>27</v>
      </c>
      <c r="B33" s="2" t="s">
        <v>671</v>
      </c>
      <c r="C33" s="2" t="s">
        <v>77</v>
      </c>
      <c r="D33" s="2">
        <v>463325</v>
      </c>
      <c r="E33" s="28">
        <v>42368</v>
      </c>
      <c r="F33" s="2">
        <v>4</v>
      </c>
      <c r="G33" s="2" t="s">
        <v>669</v>
      </c>
      <c r="H33" s="2" t="s">
        <v>68</v>
      </c>
      <c r="I33" s="2">
        <v>59</v>
      </c>
      <c r="J33" s="2">
        <v>12</v>
      </c>
      <c r="K33" s="2">
        <v>2.1</v>
      </c>
      <c r="L33" s="2">
        <v>582</v>
      </c>
      <c r="M33" s="2">
        <v>471</v>
      </c>
      <c r="N33" s="2">
        <v>65</v>
      </c>
      <c r="O33" s="2">
        <v>406</v>
      </c>
      <c r="P33" s="19" t="s">
        <v>73</v>
      </c>
    </row>
    <row r="34" spans="1:16" ht="12.75">
      <c r="A34" s="2">
        <v>28</v>
      </c>
      <c r="B34" s="2" t="s">
        <v>671</v>
      </c>
      <c r="C34" s="2" t="s">
        <v>77</v>
      </c>
      <c r="D34" s="2">
        <v>463325</v>
      </c>
      <c r="E34" s="28">
        <v>42368</v>
      </c>
      <c r="F34" s="2">
        <v>4</v>
      </c>
      <c r="G34" s="2" t="s">
        <v>669</v>
      </c>
      <c r="H34" s="2" t="s">
        <v>670</v>
      </c>
      <c r="I34" s="2">
        <v>16</v>
      </c>
      <c r="J34" s="2">
        <v>13</v>
      </c>
      <c r="K34" s="2">
        <v>0.7</v>
      </c>
      <c r="L34" s="2">
        <v>227</v>
      </c>
      <c r="M34" s="2">
        <v>186</v>
      </c>
      <c r="N34" s="2">
        <v>66</v>
      </c>
      <c r="O34" s="2">
        <v>120</v>
      </c>
      <c r="P34" s="19" t="s">
        <v>677</v>
      </c>
    </row>
    <row r="35" spans="1:16" ht="12.75">
      <c r="A35" s="2">
        <v>29</v>
      </c>
      <c r="B35" s="2" t="s">
        <v>671</v>
      </c>
      <c r="C35" s="2" t="s">
        <v>77</v>
      </c>
      <c r="D35" s="2">
        <v>463339</v>
      </c>
      <c r="E35" s="28">
        <v>42387</v>
      </c>
      <c r="F35" s="2">
        <v>4</v>
      </c>
      <c r="G35" s="2" t="s">
        <v>669</v>
      </c>
      <c r="H35" s="19" t="s">
        <v>65</v>
      </c>
      <c r="I35" s="2">
        <v>60</v>
      </c>
      <c r="J35" s="2">
        <v>20.1</v>
      </c>
      <c r="K35" s="2">
        <v>1</v>
      </c>
      <c r="L35" s="2">
        <v>189</v>
      </c>
      <c r="M35" s="2">
        <v>145</v>
      </c>
      <c r="N35" s="2">
        <v>31</v>
      </c>
      <c r="O35" s="2">
        <v>114</v>
      </c>
      <c r="P35" s="19" t="s">
        <v>664</v>
      </c>
    </row>
    <row r="36" spans="1:16" ht="12.75">
      <c r="A36" s="2">
        <v>30</v>
      </c>
      <c r="B36" s="2" t="s">
        <v>671</v>
      </c>
      <c r="C36" s="2" t="s">
        <v>77</v>
      </c>
      <c r="D36" s="2">
        <v>463339</v>
      </c>
      <c r="E36" s="28">
        <v>42387</v>
      </c>
      <c r="F36" s="2">
        <v>4</v>
      </c>
      <c r="G36" s="2" t="s">
        <v>669</v>
      </c>
      <c r="H36" s="19" t="s">
        <v>65</v>
      </c>
      <c r="I36" s="2">
        <v>56</v>
      </c>
      <c r="J36" s="2">
        <v>12.1</v>
      </c>
      <c r="K36" s="2">
        <v>1.9</v>
      </c>
      <c r="L36" s="2">
        <v>350</v>
      </c>
      <c r="M36" s="2">
        <v>268</v>
      </c>
      <c r="N36" s="2">
        <v>114</v>
      </c>
      <c r="O36" s="2">
        <v>154</v>
      </c>
      <c r="P36" s="19" t="s">
        <v>73</v>
      </c>
    </row>
    <row r="37" spans="1:16" ht="12.75">
      <c r="A37" s="2">
        <v>31</v>
      </c>
      <c r="B37" s="2" t="s">
        <v>671</v>
      </c>
      <c r="C37" s="2" t="s">
        <v>77</v>
      </c>
      <c r="D37" s="2">
        <v>463340</v>
      </c>
      <c r="E37" s="28">
        <v>42387</v>
      </c>
      <c r="F37" s="2">
        <v>4</v>
      </c>
      <c r="G37" s="2" t="s">
        <v>669</v>
      </c>
      <c r="H37" s="19" t="s">
        <v>68</v>
      </c>
      <c r="I37" s="2">
        <v>60</v>
      </c>
      <c r="J37" s="2">
        <v>9.2</v>
      </c>
      <c r="K37" s="2">
        <v>1.1</v>
      </c>
      <c r="L37" s="2">
        <v>222</v>
      </c>
      <c r="M37" s="2">
        <v>185</v>
      </c>
      <c r="N37" s="2">
        <v>40</v>
      </c>
      <c r="O37" s="2">
        <v>145</v>
      </c>
      <c r="P37" s="19" t="s">
        <v>664</v>
      </c>
    </row>
    <row r="38" spans="1:16" ht="12.75">
      <c r="A38" s="2">
        <v>32</v>
      </c>
      <c r="B38" s="2" t="s">
        <v>671</v>
      </c>
      <c r="C38" s="2" t="s">
        <v>77</v>
      </c>
      <c r="D38" s="2">
        <v>463340</v>
      </c>
      <c r="E38" s="28">
        <v>42387</v>
      </c>
      <c r="F38" s="2">
        <v>4</v>
      </c>
      <c r="G38" s="2" t="s">
        <v>669</v>
      </c>
      <c r="H38" s="19" t="s">
        <v>68</v>
      </c>
      <c r="I38" s="2">
        <v>50</v>
      </c>
      <c r="J38" s="2">
        <v>26.2</v>
      </c>
      <c r="K38" s="2">
        <v>0.8</v>
      </c>
      <c r="L38" s="2">
        <v>213</v>
      </c>
      <c r="M38" s="2">
        <v>176</v>
      </c>
      <c r="N38" s="2">
        <v>28</v>
      </c>
      <c r="O38" s="2">
        <v>148</v>
      </c>
      <c r="P38" s="19" t="s">
        <v>73</v>
      </c>
    </row>
    <row r="39" spans="1:16" ht="12.75">
      <c r="A39" s="2">
        <v>33</v>
      </c>
      <c r="B39" s="2" t="s">
        <v>671</v>
      </c>
      <c r="C39" s="19" t="s">
        <v>70</v>
      </c>
      <c r="D39" s="2">
        <v>463341</v>
      </c>
      <c r="E39" s="28">
        <v>42386</v>
      </c>
      <c r="F39" s="2">
        <v>4</v>
      </c>
      <c r="G39" s="2" t="s">
        <v>669</v>
      </c>
      <c r="H39" s="19" t="s">
        <v>65</v>
      </c>
      <c r="I39" s="2">
        <v>19</v>
      </c>
      <c r="J39" s="2">
        <v>15</v>
      </c>
      <c r="K39" s="2">
        <v>2.3</v>
      </c>
      <c r="L39" s="2">
        <v>818</v>
      </c>
      <c r="M39" s="2">
        <v>650</v>
      </c>
      <c r="N39" s="2">
        <v>239</v>
      </c>
      <c r="O39" s="2">
        <v>411</v>
      </c>
      <c r="P39" s="19" t="s">
        <v>73</v>
      </c>
    </row>
    <row r="40" spans="1:16" ht="12.75">
      <c r="A40" s="2">
        <v>34</v>
      </c>
      <c r="B40" s="2" t="s">
        <v>671</v>
      </c>
      <c r="C40" s="19" t="s">
        <v>70</v>
      </c>
      <c r="D40" s="2">
        <v>463341</v>
      </c>
      <c r="E40" s="28">
        <v>42386</v>
      </c>
      <c r="F40" s="2">
        <v>4</v>
      </c>
      <c r="G40" s="2" t="s">
        <v>669</v>
      </c>
      <c r="H40" s="19" t="s">
        <v>65</v>
      </c>
      <c r="I40" s="2">
        <v>24</v>
      </c>
      <c r="J40" s="2">
        <v>7.2</v>
      </c>
      <c r="K40" s="2">
        <v>3.5</v>
      </c>
      <c r="L40" s="2">
        <v>794</v>
      </c>
      <c r="M40" s="2">
        <v>570</v>
      </c>
      <c r="N40" s="2">
        <v>224</v>
      </c>
      <c r="O40" s="2">
        <v>346</v>
      </c>
      <c r="P40" s="19" t="s">
        <v>73</v>
      </c>
    </row>
    <row r="41" spans="1:16" ht="12.75">
      <c r="A41" s="2">
        <v>35</v>
      </c>
      <c r="B41" s="2" t="s">
        <v>671</v>
      </c>
      <c r="C41" s="19" t="s">
        <v>66</v>
      </c>
      <c r="D41" s="2">
        <v>463342</v>
      </c>
      <c r="E41" s="28">
        <v>42387</v>
      </c>
      <c r="F41" s="2">
        <v>3</v>
      </c>
      <c r="G41" s="2" t="s">
        <v>669</v>
      </c>
      <c r="H41" s="19" t="s">
        <v>68</v>
      </c>
      <c r="I41" s="2">
        <v>11</v>
      </c>
      <c r="J41" s="2">
        <v>10.3</v>
      </c>
      <c r="K41" s="2">
        <v>0.8</v>
      </c>
      <c r="L41" s="2">
        <v>192</v>
      </c>
      <c r="M41" s="2">
        <v>152</v>
      </c>
      <c r="N41" s="2">
        <v>74</v>
      </c>
      <c r="O41" s="2">
        <v>78</v>
      </c>
      <c r="P41" s="19" t="s">
        <v>678</v>
      </c>
    </row>
    <row r="42" spans="1:16" ht="12.75">
      <c r="A42" s="2">
        <v>36</v>
      </c>
      <c r="B42" s="2" t="s">
        <v>671</v>
      </c>
      <c r="C42" s="19" t="s">
        <v>76</v>
      </c>
      <c r="D42" s="2">
        <v>463352</v>
      </c>
      <c r="E42" s="28">
        <v>42391</v>
      </c>
      <c r="F42" s="2">
        <v>4</v>
      </c>
      <c r="G42" s="2" t="s">
        <v>669</v>
      </c>
      <c r="H42" s="19" t="s">
        <v>65</v>
      </c>
      <c r="I42" s="2">
        <v>57</v>
      </c>
      <c r="J42" s="2">
        <v>25</v>
      </c>
      <c r="K42" s="2">
        <v>1.5</v>
      </c>
      <c r="L42" s="2">
        <v>774</v>
      </c>
      <c r="M42" s="2">
        <v>611</v>
      </c>
      <c r="N42" s="2">
        <v>266</v>
      </c>
      <c r="O42" s="2">
        <v>345</v>
      </c>
      <c r="P42" s="19" t="s">
        <v>69</v>
      </c>
    </row>
    <row r="43" spans="1:16" ht="12.75">
      <c r="A43" s="2">
        <v>37</v>
      </c>
      <c r="B43" s="2" t="s">
        <v>671</v>
      </c>
      <c r="C43" s="19" t="s">
        <v>76</v>
      </c>
      <c r="D43" s="2">
        <v>463352</v>
      </c>
      <c r="E43" s="28">
        <v>42391</v>
      </c>
      <c r="F43" s="2">
        <v>4</v>
      </c>
      <c r="G43" s="2" t="s">
        <v>669</v>
      </c>
      <c r="H43" s="19" t="s">
        <v>670</v>
      </c>
      <c r="I43" s="2">
        <v>30</v>
      </c>
      <c r="J43" s="2">
        <v>17</v>
      </c>
      <c r="K43" s="2">
        <v>1.8</v>
      </c>
      <c r="L43" s="2">
        <v>595</v>
      </c>
      <c r="M43" s="2">
        <v>479</v>
      </c>
      <c r="N43" s="2">
        <v>245</v>
      </c>
      <c r="O43" s="2">
        <v>234</v>
      </c>
      <c r="P43" s="19" t="s">
        <v>69</v>
      </c>
    </row>
    <row r="44" spans="1:16" ht="12.75">
      <c r="A44" s="2">
        <v>38</v>
      </c>
      <c r="B44" s="2" t="s">
        <v>671</v>
      </c>
      <c r="C44" s="19" t="s">
        <v>76</v>
      </c>
      <c r="D44" s="2">
        <v>463352</v>
      </c>
      <c r="E44" s="28">
        <v>42391</v>
      </c>
      <c r="F44" s="2">
        <v>4</v>
      </c>
      <c r="G44" s="2" t="s">
        <v>669</v>
      </c>
      <c r="H44" s="19" t="s">
        <v>670</v>
      </c>
      <c r="I44" s="2">
        <v>45</v>
      </c>
      <c r="J44" s="2">
        <v>6</v>
      </c>
      <c r="K44" s="2">
        <v>2.3</v>
      </c>
      <c r="L44" s="2">
        <v>945</v>
      </c>
      <c r="M44" s="2">
        <v>772</v>
      </c>
      <c r="N44" s="2">
        <v>507</v>
      </c>
      <c r="O44" s="2">
        <v>265</v>
      </c>
      <c r="P44" s="19" t="s">
        <v>69</v>
      </c>
    </row>
    <row r="45" spans="1:16" ht="12.75">
      <c r="A45" s="2">
        <v>39</v>
      </c>
      <c r="B45" s="2" t="s">
        <v>671</v>
      </c>
      <c r="C45" s="19" t="s">
        <v>77</v>
      </c>
      <c r="D45" s="2">
        <v>463353</v>
      </c>
      <c r="E45" s="28">
        <v>42391</v>
      </c>
      <c r="F45" s="2">
        <v>4</v>
      </c>
      <c r="G45" s="2" t="s">
        <v>669</v>
      </c>
      <c r="H45" s="19" t="s">
        <v>670</v>
      </c>
      <c r="I45" s="2">
        <v>29</v>
      </c>
      <c r="J45" s="2">
        <v>17</v>
      </c>
      <c r="K45" s="2">
        <v>2</v>
      </c>
      <c r="L45" s="2">
        <v>373</v>
      </c>
      <c r="M45" s="2">
        <v>309</v>
      </c>
      <c r="N45" s="2">
        <v>97</v>
      </c>
      <c r="O45" s="2">
        <v>212</v>
      </c>
      <c r="P45" s="19" t="s">
        <v>73</v>
      </c>
    </row>
    <row r="46" spans="1:16" ht="12.75">
      <c r="A46" s="2">
        <v>40</v>
      </c>
      <c r="B46" s="2" t="s">
        <v>671</v>
      </c>
      <c r="C46" s="19" t="s">
        <v>72</v>
      </c>
      <c r="D46" s="2">
        <v>463354</v>
      </c>
      <c r="E46" s="28">
        <v>42391</v>
      </c>
      <c r="F46" s="2">
        <v>4</v>
      </c>
      <c r="G46" s="2" t="s">
        <v>669</v>
      </c>
      <c r="H46" s="19" t="s">
        <v>670</v>
      </c>
      <c r="I46" s="2">
        <v>66</v>
      </c>
      <c r="J46" s="2">
        <v>9</v>
      </c>
      <c r="K46" s="2">
        <v>1.2</v>
      </c>
      <c r="L46" s="2">
        <v>555</v>
      </c>
      <c r="M46" s="2">
        <v>451</v>
      </c>
      <c r="N46" s="2">
        <v>221</v>
      </c>
      <c r="O46" s="2">
        <v>230</v>
      </c>
      <c r="P46" s="19" t="s">
        <v>73</v>
      </c>
    </row>
    <row r="47" spans="1:16" ht="12.75">
      <c r="A47" s="2">
        <v>41</v>
      </c>
      <c r="B47" s="2" t="s">
        <v>671</v>
      </c>
      <c r="C47" s="19" t="s">
        <v>72</v>
      </c>
      <c r="D47" s="2">
        <v>463354</v>
      </c>
      <c r="E47" s="28">
        <v>42391</v>
      </c>
      <c r="F47" s="2">
        <v>4</v>
      </c>
      <c r="G47" s="2" t="s">
        <v>669</v>
      </c>
      <c r="H47" s="19" t="s">
        <v>65</v>
      </c>
      <c r="I47" s="2">
        <v>68</v>
      </c>
      <c r="J47" s="2">
        <v>9</v>
      </c>
      <c r="K47" s="2">
        <v>3.3</v>
      </c>
      <c r="L47" s="2">
        <v>1437</v>
      </c>
      <c r="M47" s="2">
        <v>1081</v>
      </c>
      <c r="N47" s="2">
        <v>509</v>
      </c>
      <c r="O47" s="2">
        <v>572</v>
      </c>
      <c r="P47" s="19" t="s">
        <v>73</v>
      </c>
    </row>
    <row r="48" spans="1:16" ht="12.75">
      <c r="A48" s="2">
        <v>42</v>
      </c>
      <c r="B48" s="2" t="s">
        <v>671</v>
      </c>
      <c r="C48" s="19" t="s">
        <v>74</v>
      </c>
      <c r="D48" s="2">
        <v>463358</v>
      </c>
      <c r="E48" s="28">
        <v>42393</v>
      </c>
      <c r="F48" s="2">
        <v>4</v>
      </c>
      <c r="G48" s="2" t="s">
        <v>669</v>
      </c>
      <c r="H48" s="19" t="s">
        <v>65</v>
      </c>
      <c r="I48" s="2">
        <v>34</v>
      </c>
      <c r="J48" s="2">
        <v>27</v>
      </c>
      <c r="K48" s="2">
        <v>2.5</v>
      </c>
      <c r="L48" s="2">
        <v>847</v>
      </c>
      <c r="M48" s="2">
        <v>672</v>
      </c>
      <c r="N48" s="2">
        <v>156</v>
      </c>
      <c r="O48" s="2">
        <v>516</v>
      </c>
      <c r="P48" s="19" t="s">
        <v>75</v>
      </c>
    </row>
    <row r="49" spans="1:16" ht="12.75">
      <c r="A49" s="2">
        <v>43</v>
      </c>
      <c r="B49" s="2" t="s">
        <v>671</v>
      </c>
      <c r="C49" s="19" t="s">
        <v>74</v>
      </c>
      <c r="D49" s="2">
        <v>463358</v>
      </c>
      <c r="E49" s="28">
        <v>42393</v>
      </c>
      <c r="F49" s="2">
        <v>4</v>
      </c>
      <c r="G49" s="2" t="s">
        <v>669</v>
      </c>
      <c r="H49" s="19" t="s">
        <v>65</v>
      </c>
      <c r="I49" s="2">
        <v>33</v>
      </c>
      <c r="J49" s="2">
        <v>18</v>
      </c>
      <c r="K49" s="2">
        <v>2.6</v>
      </c>
      <c r="L49" s="2">
        <v>869</v>
      </c>
      <c r="M49" s="2">
        <v>686</v>
      </c>
      <c r="N49" s="2">
        <v>142</v>
      </c>
      <c r="O49" s="2">
        <v>544</v>
      </c>
      <c r="P49" s="19" t="s">
        <v>75</v>
      </c>
    </row>
    <row r="50" spans="1:16" ht="12.75">
      <c r="A50" s="2">
        <v>44</v>
      </c>
      <c r="B50" s="2" t="s">
        <v>671</v>
      </c>
      <c r="C50" s="19" t="s">
        <v>76</v>
      </c>
      <c r="D50" s="2">
        <v>463359</v>
      </c>
      <c r="E50" s="28">
        <v>42393</v>
      </c>
      <c r="F50" s="2">
        <v>4</v>
      </c>
      <c r="G50" s="2" t="s">
        <v>669</v>
      </c>
      <c r="H50" s="19" t="s">
        <v>670</v>
      </c>
      <c r="I50" s="2">
        <v>42</v>
      </c>
      <c r="J50" s="2">
        <v>5.1</v>
      </c>
      <c r="K50" s="2">
        <v>1.3</v>
      </c>
      <c r="L50" s="2">
        <v>493</v>
      </c>
      <c r="M50" s="2">
        <v>398</v>
      </c>
      <c r="N50" s="2">
        <v>322</v>
      </c>
      <c r="O50" s="2">
        <v>76</v>
      </c>
      <c r="P50" s="19" t="s">
        <v>69</v>
      </c>
    </row>
    <row r="51" spans="1:16" ht="12.75">
      <c r="A51" s="2">
        <v>45</v>
      </c>
      <c r="B51" s="2" t="s">
        <v>671</v>
      </c>
      <c r="C51" s="19" t="s">
        <v>76</v>
      </c>
      <c r="D51" s="2">
        <v>463359</v>
      </c>
      <c r="E51" s="28">
        <v>42393</v>
      </c>
      <c r="F51" s="2">
        <v>4</v>
      </c>
      <c r="G51" s="2" t="s">
        <v>669</v>
      </c>
      <c r="H51" s="19" t="s">
        <v>68</v>
      </c>
      <c r="I51" s="2">
        <v>27</v>
      </c>
      <c r="J51" s="2">
        <v>5</v>
      </c>
      <c r="K51" s="2">
        <v>1.4</v>
      </c>
      <c r="L51" s="2">
        <v>414</v>
      </c>
      <c r="M51" s="2">
        <v>330</v>
      </c>
      <c r="N51" s="2">
        <v>98</v>
      </c>
      <c r="O51" s="2">
        <v>232</v>
      </c>
      <c r="P51" s="19" t="s">
        <v>69</v>
      </c>
    </row>
    <row r="52" spans="1:16" ht="12.75">
      <c r="A52" s="2">
        <v>46</v>
      </c>
      <c r="B52" s="2" t="s">
        <v>671</v>
      </c>
      <c r="C52" s="19" t="s">
        <v>673</v>
      </c>
      <c r="D52" s="2">
        <v>463361</v>
      </c>
      <c r="E52" s="28">
        <v>42394</v>
      </c>
      <c r="F52" s="2">
        <v>4</v>
      </c>
      <c r="G52" s="2" t="s">
        <v>669</v>
      </c>
      <c r="H52" s="19" t="s">
        <v>676</v>
      </c>
      <c r="I52" s="2">
        <v>54</v>
      </c>
      <c r="J52" s="2">
        <v>7.1</v>
      </c>
      <c r="K52" s="2">
        <v>1.6</v>
      </c>
      <c r="L52" s="2">
        <v>403</v>
      </c>
      <c r="M52" s="2">
        <v>306</v>
      </c>
      <c r="N52" s="2">
        <v>74</v>
      </c>
      <c r="O52" s="2">
        <v>232</v>
      </c>
      <c r="P52" s="19" t="s">
        <v>69</v>
      </c>
    </row>
    <row r="53" spans="1:16" ht="12.75">
      <c r="A53" s="2">
        <v>47</v>
      </c>
      <c r="B53" s="2" t="s">
        <v>671</v>
      </c>
      <c r="C53" s="19" t="s">
        <v>673</v>
      </c>
      <c r="D53" s="2">
        <v>463361</v>
      </c>
      <c r="E53" s="28">
        <v>42394</v>
      </c>
      <c r="F53" s="2">
        <v>4</v>
      </c>
      <c r="G53" s="2" t="s">
        <v>669</v>
      </c>
      <c r="H53" s="19" t="s">
        <v>65</v>
      </c>
      <c r="I53" s="2">
        <v>7</v>
      </c>
      <c r="J53" s="2">
        <v>16.2</v>
      </c>
      <c r="K53" s="2">
        <v>1.9</v>
      </c>
      <c r="L53" s="2">
        <v>750</v>
      </c>
      <c r="M53" s="2">
        <v>586</v>
      </c>
      <c r="N53" s="2">
        <v>204</v>
      </c>
      <c r="O53" s="2">
        <v>382</v>
      </c>
      <c r="P53" s="19" t="s">
        <v>69</v>
      </c>
    </row>
    <row r="54" spans="12:16" ht="12.75">
      <c r="L54" s="96"/>
      <c r="M54" s="96"/>
      <c r="N54" s="96"/>
      <c r="O54" s="96"/>
      <c r="P54" s="96"/>
    </row>
    <row r="55" spans="1:16" ht="25.5" customHeight="1">
      <c r="A55" s="419" t="s">
        <v>11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74"/>
    </row>
    <row r="56" spans="1:16" ht="12.75">
      <c r="A56" s="360" t="s">
        <v>0</v>
      </c>
      <c r="B56" s="360" t="s">
        <v>1</v>
      </c>
      <c r="C56" s="360" t="s">
        <v>2</v>
      </c>
      <c r="D56" s="360" t="s">
        <v>36</v>
      </c>
      <c r="E56" s="360" t="s">
        <v>13</v>
      </c>
      <c r="F56" s="452" t="s">
        <v>37</v>
      </c>
      <c r="G56" s="360" t="s">
        <v>38</v>
      </c>
      <c r="H56" s="447" t="s">
        <v>9</v>
      </c>
      <c r="I56" s="357" t="s">
        <v>3</v>
      </c>
      <c r="J56" s="357" t="s">
        <v>4</v>
      </c>
      <c r="K56" s="357" t="s">
        <v>5</v>
      </c>
      <c r="L56" s="450" t="s">
        <v>6</v>
      </c>
      <c r="M56" s="451"/>
      <c r="N56" s="450" t="s">
        <v>17</v>
      </c>
      <c r="O56" s="451"/>
      <c r="P56" s="453" t="s">
        <v>62</v>
      </c>
    </row>
    <row r="57" spans="1:16" ht="31.5" customHeight="1">
      <c r="A57" s="360"/>
      <c r="B57" s="360"/>
      <c r="C57" s="360"/>
      <c r="D57" s="360"/>
      <c r="E57" s="360"/>
      <c r="F57" s="424"/>
      <c r="G57" s="360"/>
      <c r="H57" s="448"/>
      <c r="I57" s="357"/>
      <c r="J57" s="357"/>
      <c r="K57" s="357"/>
      <c r="L57" s="261" t="s">
        <v>7</v>
      </c>
      <c r="M57" s="261" t="s">
        <v>8</v>
      </c>
      <c r="N57" s="261" t="s">
        <v>40</v>
      </c>
      <c r="O57" s="261" t="s">
        <v>19</v>
      </c>
      <c r="P57" s="454"/>
    </row>
    <row r="58" spans="1:16" ht="12.75">
      <c r="A58" s="1">
        <v>1</v>
      </c>
      <c r="B58" s="1">
        <v>2</v>
      </c>
      <c r="C58" s="1">
        <v>3</v>
      </c>
      <c r="D58" s="1">
        <v>4</v>
      </c>
      <c r="E58" s="1">
        <v>5</v>
      </c>
      <c r="F58" s="1">
        <v>6</v>
      </c>
      <c r="G58" s="1">
        <v>7</v>
      </c>
      <c r="H58" s="1">
        <v>8</v>
      </c>
      <c r="I58" s="1">
        <v>9</v>
      </c>
      <c r="J58" s="1">
        <v>10</v>
      </c>
      <c r="K58" s="1">
        <v>11</v>
      </c>
      <c r="L58" s="246">
        <v>12</v>
      </c>
      <c r="M58" s="246">
        <v>13</v>
      </c>
      <c r="N58" s="246">
        <v>14</v>
      </c>
      <c r="O58" s="246">
        <v>15</v>
      </c>
      <c r="P58" s="247">
        <v>16</v>
      </c>
    </row>
    <row r="59" spans="1:16" ht="12.75">
      <c r="A59" s="2">
        <v>1</v>
      </c>
      <c r="B59" s="2" t="s">
        <v>63</v>
      </c>
      <c r="C59" s="19" t="s">
        <v>657</v>
      </c>
      <c r="D59" s="2">
        <v>463326</v>
      </c>
      <c r="E59" s="28">
        <v>42373</v>
      </c>
      <c r="F59" s="2">
        <v>4</v>
      </c>
      <c r="G59" s="2" t="s">
        <v>658</v>
      </c>
      <c r="H59" s="2" t="s">
        <v>141</v>
      </c>
      <c r="I59" s="2">
        <v>10</v>
      </c>
      <c r="J59" s="248">
        <v>7</v>
      </c>
      <c r="K59" s="248">
        <v>0.1</v>
      </c>
      <c r="L59" s="249">
        <v>4</v>
      </c>
      <c r="M59" s="249">
        <v>4</v>
      </c>
      <c r="N59" s="249">
        <v>0</v>
      </c>
      <c r="O59" s="249">
        <v>4</v>
      </c>
      <c r="P59" s="250" t="s">
        <v>64</v>
      </c>
    </row>
    <row r="60" spans="1:16" ht="12.75">
      <c r="A60" s="2">
        <v>2</v>
      </c>
      <c r="B60" s="2" t="s">
        <v>63</v>
      </c>
      <c r="C60" s="19" t="s">
        <v>76</v>
      </c>
      <c r="D60" s="2">
        <v>463327</v>
      </c>
      <c r="E60" s="28">
        <v>42373</v>
      </c>
      <c r="F60" s="2">
        <v>4</v>
      </c>
      <c r="G60" s="2" t="s">
        <v>659</v>
      </c>
      <c r="H60" s="19" t="s">
        <v>660</v>
      </c>
      <c r="I60" s="2">
        <v>25</v>
      </c>
      <c r="J60" s="2">
        <v>4</v>
      </c>
      <c r="K60" s="248">
        <v>1.9</v>
      </c>
      <c r="L60" s="251">
        <v>49</v>
      </c>
      <c r="M60" s="251">
        <v>0</v>
      </c>
      <c r="N60" s="251">
        <v>0</v>
      </c>
      <c r="O60" s="251">
        <v>0</v>
      </c>
      <c r="P60" s="252" t="s">
        <v>69</v>
      </c>
    </row>
    <row r="61" spans="1:16" ht="12.75">
      <c r="A61" s="2">
        <v>3</v>
      </c>
      <c r="B61" s="2" t="s">
        <v>63</v>
      </c>
      <c r="C61" s="19" t="s">
        <v>71</v>
      </c>
      <c r="D61" s="2">
        <v>463328</v>
      </c>
      <c r="E61" s="28">
        <v>42373</v>
      </c>
      <c r="F61" s="2">
        <v>4</v>
      </c>
      <c r="G61" s="19" t="s">
        <v>126</v>
      </c>
      <c r="H61" s="19" t="s">
        <v>661</v>
      </c>
      <c r="I61" s="2">
        <v>61</v>
      </c>
      <c r="J61" s="2">
        <v>3</v>
      </c>
      <c r="K61" s="248">
        <v>2.2</v>
      </c>
      <c r="L61" s="19">
        <v>286</v>
      </c>
      <c r="M61" s="19">
        <v>216</v>
      </c>
      <c r="N61" s="19">
        <v>2</v>
      </c>
      <c r="O61" s="19">
        <v>214</v>
      </c>
      <c r="P61" s="253" t="s">
        <v>64</v>
      </c>
    </row>
    <row r="62" spans="1:16" ht="12.75">
      <c r="A62" s="2">
        <v>4</v>
      </c>
      <c r="B62" s="2" t="s">
        <v>63</v>
      </c>
      <c r="C62" s="19" t="s">
        <v>77</v>
      </c>
      <c r="D62" s="2">
        <v>463329</v>
      </c>
      <c r="E62" s="28">
        <v>42375</v>
      </c>
      <c r="F62" s="2">
        <v>4</v>
      </c>
      <c r="G62" s="19" t="s">
        <v>662</v>
      </c>
      <c r="H62" s="2" t="s">
        <v>141</v>
      </c>
      <c r="I62" s="2">
        <v>21</v>
      </c>
      <c r="J62" s="2">
        <v>11</v>
      </c>
      <c r="K62" s="248">
        <v>2</v>
      </c>
      <c r="L62" s="2">
        <v>42</v>
      </c>
      <c r="M62" s="2">
        <v>42</v>
      </c>
      <c r="N62" s="2">
        <v>17</v>
      </c>
      <c r="O62" s="2">
        <v>25</v>
      </c>
      <c r="P62" s="253" t="s">
        <v>64</v>
      </c>
    </row>
    <row r="63" spans="1:16" ht="12.75">
      <c r="A63" s="2">
        <v>5</v>
      </c>
      <c r="B63" s="2" t="s">
        <v>63</v>
      </c>
      <c r="C63" s="19" t="s">
        <v>77</v>
      </c>
      <c r="D63" s="2">
        <v>463330</v>
      </c>
      <c r="E63" s="28">
        <v>42375</v>
      </c>
      <c r="F63" s="2">
        <v>4</v>
      </c>
      <c r="G63" s="19" t="s">
        <v>663</v>
      </c>
      <c r="H63" s="2" t="s">
        <v>141</v>
      </c>
      <c r="I63" s="2">
        <v>55</v>
      </c>
      <c r="J63" s="2">
        <v>6</v>
      </c>
      <c r="K63" s="248">
        <v>3.6</v>
      </c>
      <c r="L63" s="2">
        <v>93</v>
      </c>
      <c r="M63" s="2">
        <v>81</v>
      </c>
      <c r="N63" s="2">
        <v>24</v>
      </c>
      <c r="O63" s="2">
        <v>57</v>
      </c>
      <c r="P63" s="253" t="s">
        <v>73</v>
      </c>
    </row>
    <row r="64" spans="1:16" ht="12.75">
      <c r="A64" s="2">
        <v>6</v>
      </c>
      <c r="B64" s="2" t="s">
        <v>63</v>
      </c>
      <c r="C64" s="19" t="s">
        <v>72</v>
      </c>
      <c r="D64" s="2">
        <v>463332</v>
      </c>
      <c r="E64" s="28">
        <v>42381</v>
      </c>
      <c r="F64" s="2">
        <v>4</v>
      </c>
      <c r="G64" s="19" t="s">
        <v>662</v>
      </c>
      <c r="H64" s="2" t="s">
        <v>141</v>
      </c>
      <c r="I64" s="2">
        <v>46</v>
      </c>
      <c r="J64" s="2">
        <v>28</v>
      </c>
      <c r="K64" s="248">
        <v>1.3</v>
      </c>
      <c r="L64" s="2">
        <v>26</v>
      </c>
      <c r="M64" s="2">
        <v>23</v>
      </c>
      <c r="N64" s="2">
        <v>4</v>
      </c>
      <c r="O64" s="2">
        <v>19</v>
      </c>
      <c r="P64" s="19" t="s">
        <v>664</v>
      </c>
    </row>
    <row r="65" spans="1:16" ht="13.5" customHeight="1">
      <c r="A65" s="2">
        <v>7</v>
      </c>
      <c r="B65" s="2" t="s">
        <v>63</v>
      </c>
      <c r="C65" s="19" t="s">
        <v>72</v>
      </c>
      <c r="D65" s="2">
        <v>463332</v>
      </c>
      <c r="E65" s="28">
        <v>42381</v>
      </c>
      <c r="F65" s="2">
        <v>4</v>
      </c>
      <c r="G65" s="19" t="s">
        <v>662</v>
      </c>
      <c r="H65" s="2" t="s">
        <v>141</v>
      </c>
      <c r="I65" s="2">
        <v>44</v>
      </c>
      <c r="J65" s="2">
        <v>25</v>
      </c>
      <c r="K65" s="248">
        <v>2.1</v>
      </c>
      <c r="L65" s="2">
        <v>54</v>
      </c>
      <c r="M65" s="2">
        <v>47</v>
      </c>
      <c r="N65" s="2">
        <v>6</v>
      </c>
      <c r="O65" s="2">
        <v>41</v>
      </c>
      <c r="P65" s="19" t="s">
        <v>73</v>
      </c>
    </row>
    <row r="66" spans="1:16" ht="12.75">
      <c r="A66" s="2">
        <v>8</v>
      </c>
      <c r="B66" s="2" t="s">
        <v>63</v>
      </c>
      <c r="C66" s="19" t="s">
        <v>72</v>
      </c>
      <c r="D66" s="2">
        <v>463333</v>
      </c>
      <c r="E66" s="28">
        <v>42381</v>
      </c>
      <c r="F66" s="2">
        <v>4</v>
      </c>
      <c r="G66" s="19" t="s">
        <v>663</v>
      </c>
      <c r="H66" s="2" t="s">
        <v>661</v>
      </c>
      <c r="I66" s="2">
        <v>92</v>
      </c>
      <c r="J66" s="2">
        <v>2</v>
      </c>
      <c r="K66" s="248">
        <v>3.2</v>
      </c>
      <c r="L66" s="2">
        <v>55</v>
      </c>
      <c r="M66" s="2">
        <v>46</v>
      </c>
      <c r="N66" s="2">
        <v>4</v>
      </c>
      <c r="O66" s="2">
        <v>42</v>
      </c>
      <c r="P66" s="19" t="s">
        <v>73</v>
      </c>
    </row>
    <row r="67" spans="1:16" ht="12.75">
      <c r="A67" s="2">
        <v>9</v>
      </c>
      <c r="B67" s="2" t="s">
        <v>63</v>
      </c>
      <c r="C67" s="19" t="s">
        <v>72</v>
      </c>
      <c r="D67" s="2">
        <v>463333</v>
      </c>
      <c r="E67" s="28">
        <v>42381</v>
      </c>
      <c r="F67" s="2">
        <v>4</v>
      </c>
      <c r="G67" s="19" t="s">
        <v>663</v>
      </c>
      <c r="H67" s="2" t="s">
        <v>141</v>
      </c>
      <c r="I67" s="2">
        <v>46</v>
      </c>
      <c r="J67" s="2">
        <v>29</v>
      </c>
      <c r="K67" s="248">
        <v>0.8</v>
      </c>
      <c r="L67" s="2">
        <v>17</v>
      </c>
      <c r="M67" s="2">
        <v>15</v>
      </c>
      <c r="N67" s="2">
        <v>2</v>
      </c>
      <c r="O67" s="2">
        <v>13</v>
      </c>
      <c r="P67" s="19" t="s">
        <v>73</v>
      </c>
    </row>
    <row r="68" spans="1:16" ht="12.75">
      <c r="A68" s="2">
        <v>10</v>
      </c>
      <c r="B68" s="2" t="s">
        <v>63</v>
      </c>
      <c r="C68" s="19" t="s">
        <v>72</v>
      </c>
      <c r="D68" s="2">
        <v>463333</v>
      </c>
      <c r="E68" s="28">
        <v>42381</v>
      </c>
      <c r="F68" s="2">
        <v>4</v>
      </c>
      <c r="G68" s="19" t="s">
        <v>663</v>
      </c>
      <c r="H68" s="2" t="s">
        <v>661</v>
      </c>
      <c r="I68" s="2">
        <v>98</v>
      </c>
      <c r="J68" s="2">
        <v>34</v>
      </c>
      <c r="K68" s="248">
        <v>2.8</v>
      </c>
      <c r="L68" s="2">
        <v>70</v>
      </c>
      <c r="M68" s="2">
        <v>65</v>
      </c>
      <c r="N68" s="2">
        <v>2</v>
      </c>
      <c r="O68" s="2">
        <v>63</v>
      </c>
      <c r="P68" s="19" t="s">
        <v>73</v>
      </c>
    </row>
    <row r="69" spans="1:16" ht="12.75">
      <c r="A69" s="2">
        <v>11</v>
      </c>
      <c r="B69" s="2" t="s">
        <v>63</v>
      </c>
      <c r="C69" s="19" t="s">
        <v>72</v>
      </c>
      <c r="D69" s="2">
        <v>463333</v>
      </c>
      <c r="E69" s="28">
        <v>42381</v>
      </c>
      <c r="F69" s="2">
        <v>4</v>
      </c>
      <c r="G69" s="19" t="s">
        <v>663</v>
      </c>
      <c r="H69" s="2" t="s">
        <v>660</v>
      </c>
      <c r="I69" s="2">
        <v>66</v>
      </c>
      <c r="J69" s="2">
        <v>11</v>
      </c>
      <c r="K69" s="248">
        <v>2.8</v>
      </c>
      <c r="L69" s="2">
        <v>55</v>
      </c>
      <c r="M69" s="2">
        <v>45</v>
      </c>
      <c r="N69" s="2">
        <v>1</v>
      </c>
      <c r="O69" s="2">
        <v>44</v>
      </c>
      <c r="P69" s="19" t="s">
        <v>73</v>
      </c>
    </row>
    <row r="70" spans="1:16" ht="12.75">
      <c r="A70" s="2">
        <v>12</v>
      </c>
      <c r="B70" s="2" t="s">
        <v>63</v>
      </c>
      <c r="C70" s="19" t="s">
        <v>72</v>
      </c>
      <c r="D70" s="2">
        <v>463333</v>
      </c>
      <c r="E70" s="28">
        <v>42381</v>
      </c>
      <c r="F70" s="2">
        <v>4</v>
      </c>
      <c r="G70" s="19" t="s">
        <v>663</v>
      </c>
      <c r="H70" s="2" t="s">
        <v>660</v>
      </c>
      <c r="I70" s="2">
        <v>103</v>
      </c>
      <c r="J70" s="2">
        <v>9</v>
      </c>
      <c r="K70" s="248">
        <v>2.8</v>
      </c>
      <c r="L70" s="2">
        <v>111</v>
      </c>
      <c r="M70" s="2">
        <v>95</v>
      </c>
      <c r="N70" s="2">
        <v>0</v>
      </c>
      <c r="O70" s="2">
        <v>95</v>
      </c>
      <c r="P70" s="19" t="s">
        <v>73</v>
      </c>
    </row>
    <row r="71" spans="1:16" ht="12.75">
      <c r="A71" s="2">
        <v>13</v>
      </c>
      <c r="B71" s="2" t="s">
        <v>63</v>
      </c>
      <c r="C71" s="19" t="s">
        <v>70</v>
      </c>
      <c r="D71" s="2">
        <v>463334</v>
      </c>
      <c r="E71" s="28">
        <v>42387</v>
      </c>
      <c r="F71" s="2">
        <v>2</v>
      </c>
      <c r="G71" s="19" t="s">
        <v>662</v>
      </c>
      <c r="H71" s="2" t="s">
        <v>141</v>
      </c>
      <c r="I71" s="2">
        <v>4</v>
      </c>
      <c r="J71" s="2">
        <v>42</v>
      </c>
      <c r="K71" s="248">
        <v>1.8</v>
      </c>
      <c r="L71" s="2">
        <v>32</v>
      </c>
      <c r="M71" s="2">
        <v>31</v>
      </c>
      <c r="N71" s="2">
        <v>0</v>
      </c>
      <c r="O71" s="2">
        <v>31</v>
      </c>
      <c r="P71" s="19" t="s">
        <v>665</v>
      </c>
    </row>
    <row r="72" spans="1:16" ht="12.75">
      <c r="A72" s="2">
        <v>14</v>
      </c>
      <c r="B72" s="2" t="s">
        <v>63</v>
      </c>
      <c r="C72" s="19" t="s">
        <v>70</v>
      </c>
      <c r="D72" s="2">
        <v>463334</v>
      </c>
      <c r="E72" s="28">
        <v>42387</v>
      </c>
      <c r="F72" s="2">
        <v>4</v>
      </c>
      <c r="G72" s="19" t="s">
        <v>662</v>
      </c>
      <c r="H72" s="2" t="s">
        <v>141</v>
      </c>
      <c r="I72" s="2">
        <v>40</v>
      </c>
      <c r="J72" s="2">
        <v>24</v>
      </c>
      <c r="K72" s="248">
        <v>0.3</v>
      </c>
      <c r="L72" s="2">
        <v>6</v>
      </c>
      <c r="M72" s="2">
        <v>5</v>
      </c>
      <c r="N72" s="2">
        <v>0</v>
      </c>
      <c r="O72" s="2">
        <v>5</v>
      </c>
      <c r="P72" s="19" t="s">
        <v>666</v>
      </c>
    </row>
    <row r="73" spans="1:16" ht="12.75">
      <c r="A73" s="2">
        <v>15</v>
      </c>
      <c r="B73" s="2" t="s">
        <v>63</v>
      </c>
      <c r="C73" s="19" t="s">
        <v>70</v>
      </c>
      <c r="D73" s="2">
        <v>463335</v>
      </c>
      <c r="E73" s="28">
        <v>42387</v>
      </c>
      <c r="F73" s="2">
        <v>4</v>
      </c>
      <c r="G73" s="19" t="s">
        <v>663</v>
      </c>
      <c r="H73" s="2" t="s">
        <v>141</v>
      </c>
      <c r="I73" s="2">
        <v>22</v>
      </c>
      <c r="J73" s="2">
        <v>3</v>
      </c>
      <c r="K73" s="248">
        <v>1.5</v>
      </c>
      <c r="L73" s="2">
        <v>57</v>
      </c>
      <c r="M73" s="2">
        <v>55</v>
      </c>
      <c r="N73" s="2">
        <v>17</v>
      </c>
      <c r="O73" s="2">
        <v>38</v>
      </c>
      <c r="P73" s="19" t="s">
        <v>73</v>
      </c>
    </row>
    <row r="74" spans="1:16" ht="12.75">
      <c r="A74" s="2">
        <v>16</v>
      </c>
      <c r="B74" s="2" t="s">
        <v>63</v>
      </c>
      <c r="C74" s="19" t="s">
        <v>70</v>
      </c>
      <c r="D74" s="2">
        <v>463335</v>
      </c>
      <c r="E74" s="28">
        <v>42387</v>
      </c>
      <c r="F74" s="2">
        <v>2</v>
      </c>
      <c r="G74" s="19" t="s">
        <v>663</v>
      </c>
      <c r="H74" s="2" t="s">
        <v>667</v>
      </c>
      <c r="I74" s="2">
        <v>14</v>
      </c>
      <c r="J74" s="2">
        <v>11</v>
      </c>
      <c r="K74" s="248">
        <v>1.9</v>
      </c>
      <c r="L74" s="2">
        <v>56</v>
      </c>
      <c r="M74" s="2">
        <v>53</v>
      </c>
      <c r="N74" s="2">
        <v>9</v>
      </c>
      <c r="O74" s="2">
        <v>44</v>
      </c>
      <c r="P74" s="19" t="s">
        <v>665</v>
      </c>
    </row>
    <row r="75" spans="1:16" ht="12.75">
      <c r="A75" s="2">
        <v>17</v>
      </c>
      <c r="B75" s="2" t="s">
        <v>63</v>
      </c>
      <c r="C75" s="19" t="s">
        <v>71</v>
      </c>
      <c r="D75" s="2">
        <v>463336</v>
      </c>
      <c r="E75" s="28">
        <v>42387</v>
      </c>
      <c r="F75" s="2">
        <v>4</v>
      </c>
      <c r="G75" s="19" t="s">
        <v>663</v>
      </c>
      <c r="H75" s="2" t="s">
        <v>141</v>
      </c>
      <c r="I75" s="2">
        <v>21</v>
      </c>
      <c r="J75" s="2">
        <v>1</v>
      </c>
      <c r="K75" s="248">
        <v>2</v>
      </c>
      <c r="L75" s="2">
        <v>38</v>
      </c>
      <c r="M75" s="2">
        <v>31</v>
      </c>
      <c r="N75" s="2">
        <v>11</v>
      </c>
      <c r="O75" s="2">
        <v>20</v>
      </c>
      <c r="P75" s="19" t="s">
        <v>64</v>
      </c>
    </row>
    <row r="76" spans="1:16" ht="12.75">
      <c r="A76" s="2">
        <v>18</v>
      </c>
      <c r="B76" s="2" t="s">
        <v>63</v>
      </c>
      <c r="C76" s="19" t="s">
        <v>71</v>
      </c>
      <c r="D76" s="2">
        <v>463336</v>
      </c>
      <c r="E76" s="28">
        <v>42387</v>
      </c>
      <c r="F76" s="2">
        <v>4</v>
      </c>
      <c r="G76" s="19" t="s">
        <v>663</v>
      </c>
      <c r="H76" s="2" t="s">
        <v>141</v>
      </c>
      <c r="I76" s="2">
        <v>13</v>
      </c>
      <c r="J76" s="2">
        <v>29</v>
      </c>
      <c r="K76" s="248">
        <v>4.4</v>
      </c>
      <c r="L76" s="2">
        <v>87</v>
      </c>
      <c r="M76" s="2">
        <v>77</v>
      </c>
      <c r="N76" s="2">
        <v>14</v>
      </c>
      <c r="O76" s="2">
        <v>63</v>
      </c>
      <c r="P76" s="19" t="s">
        <v>64</v>
      </c>
    </row>
    <row r="77" spans="1:16" ht="12.75">
      <c r="A77" s="2">
        <v>19</v>
      </c>
      <c r="B77" s="2" t="s">
        <v>63</v>
      </c>
      <c r="C77" s="19" t="s">
        <v>66</v>
      </c>
      <c r="D77" s="2">
        <v>463337</v>
      </c>
      <c r="E77" s="28">
        <v>42387</v>
      </c>
      <c r="F77" s="2">
        <v>4</v>
      </c>
      <c r="G77" s="19" t="s">
        <v>663</v>
      </c>
      <c r="H77" s="2" t="s">
        <v>141</v>
      </c>
      <c r="I77" s="2">
        <v>51</v>
      </c>
      <c r="J77" s="2">
        <v>35</v>
      </c>
      <c r="K77" s="248">
        <v>8.5</v>
      </c>
      <c r="L77" s="2">
        <v>172</v>
      </c>
      <c r="M77" s="2">
        <v>161</v>
      </c>
      <c r="N77" s="2">
        <v>47</v>
      </c>
      <c r="O77" s="2">
        <v>114</v>
      </c>
      <c r="P77" s="19" t="s">
        <v>67</v>
      </c>
    </row>
    <row r="78" spans="1:16" ht="12.75">
      <c r="A78" s="2">
        <v>20</v>
      </c>
      <c r="B78" s="2" t="s">
        <v>63</v>
      </c>
      <c r="C78" s="19" t="s">
        <v>76</v>
      </c>
      <c r="D78" s="2">
        <v>463344</v>
      </c>
      <c r="E78" s="28">
        <v>42388</v>
      </c>
      <c r="F78" s="2">
        <v>4</v>
      </c>
      <c r="G78" s="19" t="s">
        <v>126</v>
      </c>
      <c r="H78" s="19" t="s">
        <v>141</v>
      </c>
      <c r="I78" s="2">
        <v>25</v>
      </c>
      <c r="J78" s="2">
        <v>3</v>
      </c>
      <c r="K78" s="248">
        <v>14</v>
      </c>
      <c r="L78" s="2">
        <v>3810</v>
      </c>
      <c r="M78" s="2">
        <v>2929</v>
      </c>
      <c r="N78" s="2">
        <v>1752</v>
      </c>
      <c r="O78" s="2">
        <v>1177</v>
      </c>
      <c r="P78" s="19" t="s">
        <v>69</v>
      </c>
    </row>
    <row r="79" spans="1:16" ht="12.75">
      <c r="A79" s="2">
        <v>21</v>
      </c>
      <c r="B79" s="2" t="s">
        <v>63</v>
      </c>
      <c r="C79" s="19" t="s">
        <v>76</v>
      </c>
      <c r="D79" s="2">
        <v>463344</v>
      </c>
      <c r="E79" s="28">
        <v>42388</v>
      </c>
      <c r="F79" s="2">
        <v>4</v>
      </c>
      <c r="G79" s="19" t="s">
        <v>126</v>
      </c>
      <c r="H79" s="19" t="s">
        <v>141</v>
      </c>
      <c r="I79" s="2">
        <v>25</v>
      </c>
      <c r="J79" s="2">
        <v>5.6</v>
      </c>
      <c r="K79" s="248">
        <v>1.6</v>
      </c>
      <c r="L79" s="2">
        <v>198</v>
      </c>
      <c r="M79" s="2">
        <v>168</v>
      </c>
      <c r="N79" s="2">
        <v>64</v>
      </c>
      <c r="O79" s="2">
        <v>104</v>
      </c>
      <c r="P79" s="19" t="s">
        <v>69</v>
      </c>
    </row>
    <row r="80" spans="1:16" ht="12.75">
      <c r="A80" s="2">
        <v>22</v>
      </c>
      <c r="B80" s="2" t="s">
        <v>63</v>
      </c>
      <c r="C80" s="19" t="s">
        <v>70</v>
      </c>
      <c r="D80" s="2">
        <v>463345</v>
      </c>
      <c r="E80" s="28">
        <v>42388</v>
      </c>
      <c r="F80" s="2">
        <v>4</v>
      </c>
      <c r="G80" s="19" t="s">
        <v>126</v>
      </c>
      <c r="H80" s="19" t="s">
        <v>141</v>
      </c>
      <c r="I80" s="2">
        <v>21</v>
      </c>
      <c r="J80" s="2">
        <v>27</v>
      </c>
      <c r="K80" s="248">
        <v>0.4</v>
      </c>
      <c r="L80" s="2">
        <v>48</v>
      </c>
      <c r="M80" s="2">
        <v>45</v>
      </c>
      <c r="N80" s="2">
        <v>0</v>
      </c>
      <c r="O80" s="2">
        <v>45</v>
      </c>
      <c r="P80" s="19" t="s">
        <v>73</v>
      </c>
    </row>
    <row r="81" spans="1:16" ht="12.75">
      <c r="A81" s="2">
        <v>23</v>
      </c>
      <c r="B81" s="2" t="s">
        <v>63</v>
      </c>
      <c r="C81" s="19" t="s">
        <v>74</v>
      </c>
      <c r="D81" s="2">
        <v>463346</v>
      </c>
      <c r="E81" s="28">
        <v>42390</v>
      </c>
      <c r="F81" s="2">
        <v>4</v>
      </c>
      <c r="G81" s="19" t="s">
        <v>126</v>
      </c>
      <c r="H81" s="19" t="s">
        <v>141</v>
      </c>
      <c r="I81" s="2">
        <v>44</v>
      </c>
      <c r="J81" s="2">
        <v>2</v>
      </c>
      <c r="K81" s="248">
        <v>1.4</v>
      </c>
      <c r="L81" s="2">
        <v>314</v>
      </c>
      <c r="M81" s="2">
        <v>264</v>
      </c>
      <c r="N81" s="2">
        <v>77</v>
      </c>
      <c r="O81" s="2">
        <v>187</v>
      </c>
      <c r="P81" s="19" t="s">
        <v>75</v>
      </c>
    </row>
    <row r="82" spans="1:16" ht="12.75">
      <c r="A82" s="2">
        <v>24</v>
      </c>
      <c r="B82" s="2" t="s">
        <v>63</v>
      </c>
      <c r="C82" s="19" t="s">
        <v>74</v>
      </c>
      <c r="D82" s="2">
        <v>463346</v>
      </c>
      <c r="E82" s="28">
        <v>42390</v>
      </c>
      <c r="F82" s="2">
        <v>4</v>
      </c>
      <c r="G82" s="19" t="s">
        <v>126</v>
      </c>
      <c r="H82" s="19" t="s">
        <v>141</v>
      </c>
      <c r="I82" s="2">
        <v>42</v>
      </c>
      <c r="J82" s="2">
        <v>3</v>
      </c>
      <c r="K82" s="248">
        <v>0.7</v>
      </c>
      <c r="L82" s="2">
        <v>233</v>
      </c>
      <c r="M82" s="2">
        <v>153</v>
      </c>
      <c r="N82" s="2">
        <v>48</v>
      </c>
      <c r="O82" s="2">
        <v>105</v>
      </c>
      <c r="P82" s="19" t="s">
        <v>75</v>
      </c>
    </row>
    <row r="83" spans="1:16" ht="12.75">
      <c r="A83" s="2">
        <v>25</v>
      </c>
      <c r="B83" s="2" t="s">
        <v>63</v>
      </c>
      <c r="C83" s="19" t="s">
        <v>74</v>
      </c>
      <c r="D83" s="2">
        <v>463346</v>
      </c>
      <c r="E83" s="28">
        <v>42390</v>
      </c>
      <c r="F83" s="2">
        <v>4</v>
      </c>
      <c r="G83" s="19" t="s">
        <v>126</v>
      </c>
      <c r="H83" s="19" t="s">
        <v>141</v>
      </c>
      <c r="I83" s="2">
        <v>42</v>
      </c>
      <c r="J83" s="2">
        <v>24</v>
      </c>
      <c r="K83" s="248">
        <v>0.7</v>
      </c>
      <c r="L83" s="2">
        <v>279</v>
      </c>
      <c r="M83" s="2">
        <v>226</v>
      </c>
      <c r="N83" s="2">
        <v>65</v>
      </c>
      <c r="O83" s="2">
        <v>161</v>
      </c>
      <c r="P83" s="19" t="s">
        <v>75</v>
      </c>
    </row>
    <row r="84" spans="1:16" ht="12.75">
      <c r="A84" s="2">
        <v>26</v>
      </c>
      <c r="B84" s="2" t="s">
        <v>63</v>
      </c>
      <c r="C84" s="19" t="s">
        <v>74</v>
      </c>
      <c r="D84" s="2">
        <v>463347</v>
      </c>
      <c r="E84" s="28">
        <v>42390</v>
      </c>
      <c r="F84" s="2">
        <v>4</v>
      </c>
      <c r="G84" s="19" t="s">
        <v>663</v>
      </c>
      <c r="H84" s="19" t="s">
        <v>141</v>
      </c>
      <c r="I84" s="2">
        <v>27</v>
      </c>
      <c r="J84" s="2">
        <v>1</v>
      </c>
      <c r="K84" s="248">
        <v>2.8</v>
      </c>
      <c r="L84" s="2">
        <v>82</v>
      </c>
      <c r="M84" s="2">
        <v>64</v>
      </c>
      <c r="N84" s="2">
        <v>19</v>
      </c>
      <c r="O84" s="2">
        <v>45</v>
      </c>
      <c r="P84" s="19" t="s">
        <v>75</v>
      </c>
    </row>
    <row r="85" spans="1:16" ht="12.75">
      <c r="A85" s="2">
        <v>27</v>
      </c>
      <c r="B85" s="2" t="s">
        <v>63</v>
      </c>
      <c r="C85" s="19" t="s">
        <v>74</v>
      </c>
      <c r="D85" s="2">
        <v>463347</v>
      </c>
      <c r="E85" s="28">
        <v>42390</v>
      </c>
      <c r="F85" s="2">
        <v>4</v>
      </c>
      <c r="G85" s="19" t="s">
        <v>663</v>
      </c>
      <c r="H85" s="19" t="s">
        <v>141</v>
      </c>
      <c r="I85" s="2">
        <v>40</v>
      </c>
      <c r="J85" s="2">
        <v>15</v>
      </c>
      <c r="K85" s="248">
        <v>2</v>
      </c>
      <c r="L85" s="2">
        <v>52</v>
      </c>
      <c r="M85" s="2">
        <v>46</v>
      </c>
      <c r="N85" s="2">
        <v>7</v>
      </c>
      <c r="O85" s="2">
        <v>39</v>
      </c>
      <c r="P85" s="19" t="s">
        <v>75</v>
      </c>
    </row>
    <row r="86" spans="1:16" ht="12.75">
      <c r="A86" s="2">
        <v>28</v>
      </c>
      <c r="B86" s="2" t="s">
        <v>63</v>
      </c>
      <c r="C86" s="19" t="s">
        <v>72</v>
      </c>
      <c r="D86" s="2">
        <v>463362</v>
      </c>
      <c r="E86" s="28">
        <v>42396</v>
      </c>
      <c r="F86" s="2">
        <v>4</v>
      </c>
      <c r="G86" s="19" t="s">
        <v>126</v>
      </c>
      <c r="H86" s="19" t="s">
        <v>141</v>
      </c>
      <c r="I86" s="2">
        <v>78</v>
      </c>
      <c r="J86" s="2">
        <v>1</v>
      </c>
      <c r="K86" s="248">
        <v>3.4</v>
      </c>
      <c r="L86" s="2">
        <v>563</v>
      </c>
      <c r="M86" s="2">
        <v>438</v>
      </c>
      <c r="N86" s="2">
        <v>201</v>
      </c>
      <c r="O86" s="2">
        <v>237</v>
      </c>
      <c r="P86" s="19" t="s">
        <v>73</v>
      </c>
    </row>
    <row r="87" spans="1:16" ht="12.75">
      <c r="A87" s="2"/>
      <c r="B87" s="2"/>
      <c r="C87" s="19"/>
      <c r="D87" s="2"/>
      <c r="E87" s="28"/>
      <c r="F87" s="2"/>
      <c r="G87" s="19"/>
      <c r="H87" s="19"/>
      <c r="I87" s="2"/>
      <c r="J87" s="2"/>
      <c r="K87" s="29"/>
      <c r="L87" s="2"/>
      <c r="M87" s="2"/>
      <c r="N87" s="2"/>
      <c r="O87" s="2"/>
      <c r="P87" s="2"/>
    </row>
    <row r="88" spans="1:11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</row>
  </sheetData>
  <mergeCells count="31">
    <mergeCell ref="N56:O56"/>
    <mergeCell ref="P56:P57"/>
    <mergeCell ref="I56:I57"/>
    <mergeCell ref="J56:J57"/>
    <mergeCell ref="K56:K57"/>
    <mergeCell ref="L56:M56"/>
    <mergeCell ref="E56:E57"/>
    <mergeCell ref="F56:F57"/>
    <mergeCell ref="G56:G57"/>
    <mergeCell ref="H56:H57"/>
    <mergeCell ref="A55:P55"/>
    <mergeCell ref="J3:J4"/>
    <mergeCell ref="K3:K4"/>
    <mergeCell ref="L3:M3"/>
    <mergeCell ref="N3:O3"/>
    <mergeCell ref="A3:A4"/>
    <mergeCell ref="B3:B4"/>
    <mergeCell ref="F3:F4"/>
    <mergeCell ref="P3:P4"/>
    <mergeCell ref="A1:P2"/>
    <mergeCell ref="A6:P6"/>
    <mergeCell ref="G3:G4"/>
    <mergeCell ref="H3:H4"/>
    <mergeCell ref="I3:I4"/>
    <mergeCell ref="C3:C4"/>
    <mergeCell ref="D3:D4"/>
    <mergeCell ref="E3:E4"/>
    <mergeCell ref="A56:A57"/>
    <mergeCell ref="B56:B57"/>
    <mergeCell ref="C56:C57"/>
    <mergeCell ref="D56:D5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83"/>
  <sheetViews>
    <sheetView workbookViewId="0" topLeftCell="B1">
      <selection activeCell="D75" sqref="D75"/>
    </sheetView>
  </sheetViews>
  <sheetFormatPr defaultColWidth="9.140625" defaultRowHeight="12.75"/>
  <cols>
    <col min="1" max="1" width="4.421875" style="0" customWidth="1"/>
    <col min="2" max="2" width="20.57421875" style="0" customWidth="1"/>
    <col min="3" max="3" width="13.57421875" style="0" customWidth="1"/>
    <col min="4" max="4" width="15.00390625" style="0" customWidth="1"/>
    <col min="5" max="5" width="10.28125" style="0" customWidth="1"/>
    <col min="6" max="6" width="9.28125" style="0" customWidth="1"/>
    <col min="7" max="7" width="18.2812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6.8515625" style="0" customWidth="1"/>
    <col min="15" max="15" width="6.28125" style="0" customWidth="1"/>
    <col min="16" max="16" width="21.00390625" style="0" customWidth="1"/>
  </cols>
  <sheetData>
    <row r="1" spans="1:16" ht="18.75" customHeight="1">
      <c r="A1" s="444" t="s">
        <v>1157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:16" ht="35.25" customHeigh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6" ht="12.75" customHeight="1">
      <c r="A3" s="455" t="s">
        <v>0</v>
      </c>
      <c r="B3" s="455" t="s">
        <v>1</v>
      </c>
      <c r="C3" s="455" t="s">
        <v>2</v>
      </c>
      <c r="D3" s="456" t="s">
        <v>12</v>
      </c>
      <c r="E3" s="455" t="s">
        <v>13</v>
      </c>
      <c r="F3" s="455" t="s">
        <v>14</v>
      </c>
      <c r="G3" s="455" t="s">
        <v>15</v>
      </c>
      <c r="H3" s="456" t="s">
        <v>9</v>
      </c>
      <c r="I3" s="457" t="s">
        <v>3</v>
      </c>
      <c r="J3" s="457" t="s">
        <v>4</v>
      </c>
      <c r="K3" s="457" t="s">
        <v>5</v>
      </c>
      <c r="L3" s="455" t="s">
        <v>6</v>
      </c>
      <c r="M3" s="455"/>
      <c r="N3" s="459" t="s">
        <v>17</v>
      </c>
      <c r="O3" s="459"/>
      <c r="P3" s="456" t="s">
        <v>16</v>
      </c>
    </row>
    <row r="4" spans="1:16" ht="42.75" customHeight="1">
      <c r="A4" s="455"/>
      <c r="B4" s="455"/>
      <c r="C4" s="455"/>
      <c r="D4" s="456"/>
      <c r="E4" s="455"/>
      <c r="F4" s="455"/>
      <c r="G4" s="455"/>
      <c r="H4" s="456"/>
      <c r="I4" s="457"/>
      <c r="J4" s="457"/>
      <c r="K4" s="457"/>
      <c r="L4" s="160" t="s">
        <v>7</v>
      </c>
      <c r="M4" s="160" t="s">
        <v>8</v>
      </c>
      <c r="N4" s="161" t="s">
        <v>18</v>
      </c>
      <c r="O4" s="161" t="s">
        <v>19</v>
      </c>
      <c r="P4" s="456"/>
    </row>
    <row r="5" spans="1:16" ht="12.7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  <c r="P5" s="80">
        <v>16</v>
      </c>
    </row>
    <row r="6" spans="1:16" ht="18.75">
      <c r="A6" s="458" t="s">
        <v>10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</row>
    <row r="7" spans="1:16" ht="18.75">
      <c r="A7" s="138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</row>
    <row r="8" spans="1:16" ht="12.75">
      <c r="A8" s="90"/>
      <c r="B8" s="163" t="s">
        <v>518</v>
      </c>
      <c r="C8" s="164" t="s">
        <v>476</v>
      </c>
      <c r="D8" s="165">
        <v>463876</v>
      </c>
      <c r="E8" s="166">
        <v>42361</v>
      </c>
      <c r="F8" s="165">
        <v>2</v>
      </c>
      <c r="G8" s="165" t="s">
        <v>477</v>
      </c>
      <c r="H8" s="165" t="s">
        <v>44</v>
      </c>
      <c r="I8" s="165">
        <v>59</v>
      </c>
      <c r="J8" s="167">
        <v>16.1</v>
      </c>
      <c r="K8" s="165" t="s">
        <v>478</v>
      </c>
      <c r="L8" s="165">
        <v>166</v>
      </c>
      <c r="M8" s="165">
        <v>116</v>
      </c>
      <c r="N8" s="93">
        <v>29</v>
      </c>
      <c r="O8" s="93">
        <v>87</v>
      </c>
      <c r="P8" s="90" t="s">
        <v>479</v>
      </c>
    </row>
    <row r="9" spans="1:16" ht="12.75">
      <c r="A9" s="90"/>
      <c r="B9" s="163" t="s">
        <v>518</v>
      </c>
      <c r="C9" s="169" t="s">
        <v>476</v>
      </c>
      <c r="D9" s="168">
        <v>463876</v>
      </c>
      <c r="E9" s="170">
        <v>42361</v>
      </c>
      <c r="F9" s="168">
        <v>2</v>
      </c>
      <c r="G9" s="168" t="s">
        <v>477</v>
      </c>
      <c r="H9" s="168" t="s">
        <v>480</v>
      </c>
      <c r="I9" s="165">
        <v>59</v>
      </c>
      <c r="J9" s="165">
        <v>23</v>
      </c>
      <c r="K9" s="165">
        <v>2.1</v>
      </c>
      <c r="L9" s="165">
        <v>647</v>
      </c>
      <c r="M9" s="165">
        <v>532</v>
      </c>
      <c r="N9" s="93">
        <v>168</v>
      </c>
      <c r="O9" s="93">
        <v>364</v>
      </c>
      <c r="P9" s="90" t="s">
        <v>479</v>
      </c>
    </row>
    <row r="10" spans="1:16" ht="12.75">
      <c r="A10" s="90"/>
      <c r="B10" s="163" t="s">
        <v>518</v>
      </c>
      <c r="C10" s="169" t="s">
        <v>481</v>
      </c>
      <c r="D10" s="168">
        <v>463877</v>
      </c>
      <c r="E10" s="170">
        <v>42361</v>
      </c>
      <c r="F10" s="168">
        <v>2</v>
      </c>
      <c r="G10" s="168" t="s">
        <v>482</v>
      </c>
      <c r="H10" s="168" t="s">
        <v>483</v>
      </c>
      <c r="I10" s="165">
        <v>66</v>
      </c>
      <c r="J10" s="165">
        <v>7.1</v>
      </c>
      <c r="K10" s="165">
        <v>1.4</v>
      </c>
      <c r="L10" s="165">
        <v>505</v>
      </c>
      <c r="M10" s="165">
        <v>465</v>
      </c>
      <c r="N10" s="93">
        <v>83</v>
      </c>
      <c r="O10" s="93">
        <v>382</v>
      </c>
      <c r="P10" s="90" t="s">
        <v>484</v>
      </c>
    </row>
    <row r="11" spans="1:16" ht="12.75">
      <c r="A11" s="90"/>
      <c r="B11" s="163" t="s">
        <v>518</v>
      </c>
      <c r="C11" s="169" t="s">
        <v>481</v>
      </c>
      <c r="D11" s="168">
        <v>463877</v>
      </c>
      <c r="E11" s="170">
        <v>42361</v>
      </c>
      <c r="F11" s="171">
        <v>4</v>
      </c>
      <c r="G11" s="168" t="s">
        <v>485</v>
      </c>
      <c r="H11" s="165" t="s">
        <v>483</v>
      </c>
      <c r="I11" s="163">
        <v>99</v>
      </c>
      <c r="J11" s="172" t="s">
        <v>486</v>
      </c>
      <c r="K11" s="163">
        <v>1.3</v>
      </c>
      <c r="L11" s="163">
        <v>340</v>
      </c>
      <c r="M11" s="163">
        <v>309</v>
      </c>
      <c r="N11" s="93">
        <v>57</v>
      </c>
      <c r="O11" s="93">
        <v>252</v>
      </c>
      <c r="P11" s="90" t="s">
        <v>487</v>
      </c>
    </row>
    <row r="12" spans="1:16" ht="12.75">
      <c r="A12" s="90"/>
      <c r="B12" s="163" t="s">
        <v>518</v>
      </c>
      <c r="C12" s="169" t="s">
        <v>481</v>
      </c>
      <c r="D12" s="168">
        <v>463877</v>
      </c>
      <c r="E12" s="170">
        <v>42361</v>
      </c>
      <c r="F12" s="165">
        <v>4</v>
      </c>
      <c r="G12" s="168" t="s">
        <v>482</v>
      </c>
      <c r="H12" s="165" t="s">
        <v>488</v>
      </c>
      <c r="I12" s="165">
        <v>6</v>
      </c>
      <c r="J12" s="165">
        <v>4.2</v>
      </c>
      <c r="K12" s="165">
        <v>0.8</v>
      </c>
      <c r="L12" s="165">
        <v>234</v>
      </c>
      <c r="M12" s="165">
        <v>215</v>
      </c>
      <c r="N12" s="93">
        <v>115</v>
      </c>
      <c r="O12" s="93">
        <v>100</v>
      </c>
      <c r="P12" s="90" t="s">
        <v>489</v>
      </c>
    </row>
    <row r="13" spans="1:16" ht="12.75">
      <c r="A13" s="90"/>
      <c r="B13" s="163" t="s">
        <v>518</v>
      </c>
      <c r="C13" s="169" t="s">
        <v>490</v>
      </c>
      <c r="D13" s="165">
        <v>463878</v>
      </c>
      <c r="E13" s="170">
        <v>42361</v>
      </c>
      <c r="F13" s="165">
        <v>4</v>
      </c>
      <c r="G13" s="168" t="s">
        <v>482</v>
      </c>
      <c r="H13" s="165" t="s">
        <v>491</v>
      </c>
      <c r="I13" s="165">
        <v>21</v>
      </c>
      <c r="J13" s="165">
        <v>6.1</v>
      </c>
      <c r="K13" s="165">
        <v>1.5</v>
      </c>
      <c r="L13" s="165">
        <v>424</v>
      </c>
      <c r="M13" s="165">
        <v>380</v>
      </c>
      <c r="N13" s="93">
        <v>56</v>
      </c>
      <c r="O13" s="93">
        <v>324</v>
      </c>
      <c r="P13" s="90" t="s">
        <v>492</v>
      </c>
    </row>
    <row r="14" spans="1:16" ht="12.75">
      <c r="A14" s="90"/>
      <c r="B14" s="163" t="s">
        <v>518</v>
      </c>
      <c r="C14" s="169" t="s">
        <v>490</v>
      </c>
      <c r="D14" s="165">
        <v>463878</v>
      </c>
      <c r="E14" s="170">
        <v>42361</v>
      </c>
      <c r="F14" s="165">
        <v>2</v>
      </c>
      <c r="G14" s="168" t="s">
        <v>482</v>
      </c>
      <c r="H14" s="165" t="s">
        <v>483</v>
      </c>
      <c r="I14" s="165">
        <v>49</v>
      </c>
      <c r="J14" s="165">
        <v>7.3</v>
      </c>
      <c r="K14" s="165">
        <v>0.9</v>
      </c>
      <c r="L14" s="165">
        <v>249</v>
      </c>
      <c r="M14" s="165">
        <v>235</v>
      </c>
      <c r="N14" s="93">
        <v>38</v>
      </c>
      <c r="O14" s="93">
        <v>197</v>
      </c>
      <c r="P14" s="90" t="s">
        <v>493</v>
      </c>
    </row>
    <row r="15" spans="1:16" ht="12.75">
      <c r="A15" s="90"/>
      <c r="B15" s="163" t="s">
        <v>518</v>
      </c>
      <c r="C15" s="169" t="s">
        <v>490</v>
      </c>
      <c r="D15" s="165">
        <v>463878</v>
      </c>
      <c r="E15" s="170">
        <v>42361</v>
      </c>
      <c r="F15" s="173">
        <v>4</v>
      </c>
      <c r="G15" s="168" t="s">
        <v>482</v>
      </c>
      <c r="H15" s="165" t="s">
        <v>483</v>
      </c>
      <c r="I15" s="165">
        <v>76</v>
      </c>
      <c r="J15" s="165">
        <v>3.3</v>
      </c>
      <c r="K15" s="165">
        <v>2.2</v>
      </c>
      <c r="L15" s="165">
        <v>740</v>
      </c>
      <c r="M15" s="165">
        <v>686</v>
      </c>
      <c r="N15" s="93">
        <v>137</v>
      </c>
      <c r="O15" s="93">
        <v>549</v>
      </c>
      <c r="P15" s="90" t="s">
        <v>494</v>
      </c>
    </row>
    <row r="16" spans="1:16" ht="12.75">
      <c r="A16" s="90"/>
      <c r="B16" s="163" t="s">
        <v>518</v>
      </c>
      <c r="C16" s="169" t="s">
        <v>490</v>
      </c>
      <c r="D16" s="165">
        <v>463878</v>
      </c>
      <c r="E16" s="170">
        <v>42361</v>
      </c>
      <c r="F16" s="173">
        <v>2</v>
      </c>
      <c r="G16" s="168" t="s">
        <v>482</v>
      </c>
      <c r="H16" s="165" t="s">
        <v>483</v>
      </c>
      <c r="I16" s="165">
        <v>82</v>
      </c>
      <c r="J16" s="165">
        <v>2.2</v>
      </c>
      <c r="K16" s="165">
        <v>2.5</v>
      </c>
      <c r="L16" s="165">
        <v>470</v>
      </c>
      <c r="M16" s="165">
        <v>438</v>
      </c>
      <c r="N16" s="93">
        <v>75</v>
      </c>
      <c r="O16" s="93">
        <v>363</v>
      </c>
      <c r="P16" s="90" t="s">
        <v>492</v>
      </c>
    </row>
    <row r="17" spans="1:16" ht="12.75">
      <c r="A17" s="90"/>
      <c r="B17" s="163" t="s">
        <v>518</v>
      </c>
      <c r="C17" s="169" t="s">
        <v>490</v>
      </c>
      <c r="D17" s="165">
        <v>463878</v>
      </c>
      <c r="E17" s="170">
        <v>42361</v>
      </c>
      <c r="F17" s="173">
        <v>4</v>
      </c>
      <c r="G17" s="168" t="s">
        <v>482</v>
      </c>
      <c r="H17" s="165" t="s">
        <v>483</v>
      </c>
      <c r="I17" s="165">
        <v>54</v>
      </c>
      <c r="J17" s="165">
        <v>5.2</v>
      </c>
      <c r="K17" s="165">
        <v>2.1</v>
      </c>
      <c r="L17" s="165">
        <v>380</v>
      </c>
      <c r="M17" s="165">
        <v>352</v>
      </c>
      <c r="N17" s="93">
        <v>80</v>
      </c>
      <c r="O17" s="93">
        <v>272</v>
      </c>
      <c r="P17" s="90" t="s">
        <v>495</v>
      </c>
    </row>
    <row r="18" spans="1:16" ht="12.75">
      <c r="A18" s="90"/>
      <c r="B18" s="163" t="s">
        <v>518</v>
      </c>
      <c r="C18" s="164" t="s">
        <v>496</v>
      </c>
      <c r="D18" s="165">
        <v>463891</v>
      </c>
      <c r="E18" s="170">
        <v>42361</v>
      </c>
      <c r="F18" s="173">
        <v>4</v>
      </c>
      <c r="G18" s="168" t="s">
        <v>477</v>
      </c>
      <c r="H18" s="165" t="s">
        <v>44</v>
      </c>
      <c r="I18" s="165">
        <v>43</v>
      </c>
      <c r="J18" s="165">
        <v>7.1</v>
      </c>
      <c r="K18" s="165">
        <v>2</v>
      </c>
      <c r="L18" s="165">
        <v>877</v>
      </c>
      <c r="M18" s="165">
        <v>765</v>
      </c>
      <c r="N18" s="93">
        <v>449</v>
      </c>
      <c r="O18" s="93">
        <v>316</v>
      </c>
      <c r="P18" s="90" t="s">
        <v>495</v>
      </c>
    </row>
    <row r="19" spans="1:16" ht="12.75">
      <c r="A19" s="90"/>
      <c r="B19" s="163" t="s">
        <v>518</v>
      </c>
      <c r="C19" s="164" t="s">
        <v>496</v>
      </c>
      <c r="D19" s="165">
        <v>463891</v>
      </c>
      <c r="E19" s="170">
        <v>42361</v>
      </c>
      <c r="F19" s="173">
        <v>4</v>
      </c>
      <c r="G19" s="168" t="s">
        <v>477</v>
      </c>
      <c r="H19" s="165" t="s">
        <v>44</v>
      </c>
      <c r="I19" s="165">
        <v>43</v>
      </c>
      <c r="J19" s="165">
        <v>7.2</v>
      </c>
      <c r="K19" s="167">
        <v>1.6</v>
      </c>
      <c r="L19" s="165">
        <v>657</v>
      </c>
      <c r="M19" s="165">
        <v>581</v>
      </c>
      <c r="N19" s="93">
        <v>350</v>
      </c>
      <c r="O19" s="93">
        <v>321</v>
      </c>
      <c r="P19" s="90" t="s">
        <v>495</v>
      </c>
    </row>
    <row r="20" spans="1:16" ht="12.75">
      <c r="A20" s="90"/>
      <c r="B20" s="163" t="s">
        <v>518</v>
      </c>
      <c r="C20" s="164" t="s">
        <v>496</v>
      </c>
      <c r="D20" s="165">
        <v>463891</v>
      </c>
      <c r="E20" s="170">
        <v>42361</v>
      </c>
      <c r="F20" s="173">
        <v>4</v>
      </c>
      <c r="G20" s="168" t="s">
        <v>477</v>
      </c>
      <c r="H20" s="165" t="s">
        <v>480</v>
      </c>
      <c r="I20" s="165">
        <v>25</v>
      </c>
      <c r="J20" s="165">
        <v>10.3</v>
      </c>
      <c r="K20" s="165">
        <v>1.4</v>
      </c>
      <c r="L20" s="165">
        <v>253</v>
      </c>
      <c r="M20" s="165">
        <v>232</v>
      </c>
      <c r="N20" s="93">
        <v>120</v>
      </c>
      <c r="O20" s="93">
        <v>112</v>
      </c>
      <c r="P20" s="90" t="s">
        <v>495</v>
      </c>
    </row>
    <row r="21" spans="1:16" ht="12.75">
      <c r="A21" s="90"/>
      <c r="B21" s="163" t="s">
        <v>518</v>
      </c>
      <c r="C21" s="164" t="s">
        <v>496</v>
      </c>
      <c r="D21" s="165">
        <v>463881</v>
      </c>
      <c r="E21" s="170">
        <v>42361</v>
      </c>
      <c r="F21" s="165">
        <v>4</v>
      </c>
      <c r="G21" s="168" t="s">
        <v>482</v>
      </c>
      <c r="H21" s="165" t="s">
        <v>483</v>
      </c>
      <c r="I21" s="165">
        <v>47</v>
      </c>
      <c r="J21" s="165">
        <v>12.1</v>
      </c>
      <c r="K21" s="165">
        <v>1</v>
      </c>
      <c r="L21" s="165">
        <v>255</v>
      </c>
      <c r="M21" s="165">
        <v>238</v>
      </c>
      <c r="N21" s="93">
        <v>103</v>
      </c>
      <c r="O21" s="93">
        <v>135</v>
      </c>
      <c r="P21" s="90" t="s">
        <v>495</v>
      </c>
    </row>
    <row r="22" spans="1:16" ht="12.75">
      <c r="A22" s="90"/>
      <c r="B22" s="163" t="s">
        <v>518</v>
      </c>
      <c r="C22" s="164" t="s">
        <v>496</v>
      </c>
      <c r="D22" s="165">
        <v>463881</v>
      </c>
      <c r="E22" s="170">
        <v>42361</v>
      </c>
      <c r="F22" s="173">
        <v>4</v>
      </c>
      <c r="G22" s="168" t="s">
        <v>482</v>
      </c>
      <c r="H22" s="165" t="s">
        <v>483</v>
      </c>
      <c r="I22" s="165">
        <v>108</v>
      </c>
      <c r="J22" s="165">
        <v>15.2</v>
      </c>
      <c r="K22" s="165">
        <v>0.9</v>
      </c>
      <c r="L22" s="165">
        <v>216</v>
      </c>
      <c r="M22" s="165">
        <v>201</v>
      </c>
      <c r="N22" s="93">
        <v>39</v>
      </c>
      <c r="O22" s="93">
        <v>162</v>
      </c>
      <c r="P22" s="90" t="s">
        <v>497</v>
      </c>
    </row>
    <row r="23" spans="1:16" ht="12.75">
      <c r="A23" s="90"/>
      <c r="B23" s="163" t="s">
        <v>518</v>
      </c>
      <c r="C23" s="164" t="s">
        <v>496</v>
      </c>
      <c r="D23" s="165">
        <v>463881</v>
      </c>
      <c r="E23" s="170">
        <v>42361</v>
      </c>
      <c r="F23" s="173">
        <v>4</v>
      </c>
      <c r="G23" s="168" t="s">
        <v>482</v>
      </c>
      <c r="H23" s="165" t="s">
        <v>483</v>
      </c>
      <c r="I23" s="165">
        <v>108</v>
      </c>
      <c r="J23" s="165">
        <v>15.3</v>
      </c>
      <c r="K23" s="165">
        <v>1</v>
      </c>
      <c r="L23" s="165">
        <v>227</v>
      </c>
      <c r="M23" s="165">
        <v>211</v>
      </c>
      <c r="N23" s="93">
        <v>38</v>
      </c>
      <c r="O23" s="93">
        <v>173</v>
      </c>
      <c r="P23" s="90" t="s">
        <v>497</v>
      </c>
    </row>
    <row r="24" spans="1:16" ht="12.75">
      <c r="A24" s="90"/>
      <c r="B24" s="163" t="s">
        <v>518</v>
      </c>
      <c r="C24" s="164" t="s">
        <v>498</v>
      </c>
      <c r="D24" s="165">
        <v>463879</v>
      </c>
      <c r="E24" s="170">
        <v>42361</v>
      </c>
      <c r="F24" s="165">
        <v>4</v>
      </c>
      <c r="G24" s="168" t="s">
        <v>482</v>
      </c>
      <c r="H24" s="165" t="s">
        <v>491</v>
      </c>
      <c r="I24" s="165">
        <v>19</v>
      </c>
      <c r="J24" s="165">
        <v>5.1</v>
      </c>
      <c r="K24" s="165">
        <v>1.1</v>
      </c>
      <c r="L24" s="165">
        <v>322</v>
      </c>
      <c r="M24" s="165">
        <v>294</v>
      </c>
      <c r="N24" s="95">
        <v>51</v>
      </c>
      <c r="O24" s="95">
        <v>243</v>
      </c>
      <c r="P24" s="90" t="s">
        <v>499</v>
      </c>
    </row>
    <row r="25" spans="1:16" ht="12.75">
      <c r="A25" s="90"/>
      <c r="B25" s="163" t="s">
        <v>518</v>
      </c>
      <c r="C25" s="164" t="s">
        <v>498</v>
      </c>
      <c r="D25" s="165">
        <v>463879</v>
      </c>
      <c r="E25" s="170">
        <v>42361</v>
      </c>
      <c r="F25" s="165">
        <v>2</v>
      </c>
      <c r="G25" s="168" t="s">
        <v>482</v>
      </c>
      <c r="H25" s="165" t="s">
        <v>483</v>
      </c>
      <c r="I25" s="165">
        <v>52</v>
      </c>
      <c r="J25" s="165">
        <v>10.2</v>
      </c>
      <c r="K25" s="165">
        <v>0.9</v>
      </c>
      <c r="L25" s="165">
        <v>359</v>
      </c>
      <c r="M25" s="165">
        <v>324</v>
      </c>
      <c r="N25" s="93">
        <v>66</v>
      </c>
      <c r="O25" s="93">
        <v>231</v>
      </c>
      <c r="P25" s="90" t="s">
        <v>500</v>
      </c>
    </row>
    <row r="26" spans="1:16" ht="12.75">
      <c r="A26" s="90"/>
      <c r="B26" s="163" t="s">
        <v>518</v>
      </c>
      <c r="C26" s="164" t="s">
        <v>498</v>
      </c>
      <c r="D26" s="165">
        <v>463880</v>
      </c>
      <c r="E26" s="170">
        <v>42361</v>
      </c>
      <c r="F26" s="165">
        <v>4</v>
      </c>
      <c r="G26" s="168" t="s">
        <v>501</v>
      </c>
      <c r="H26" s="165" t="s">
        <v>483</v>
      </c>
      <c r="I26" s="165">
        <v>24</v>
      </c>
      <c r="J26" s="165">
        <v>10</v>
      </c>
      <c r="K26" s="165">
        <v>1.5</v>
      </c>
      <c r="L26" s="165">
        <v>322</v>
      </c>
      <c r="M26" s="165">
        <v>297</v>
      </c>
      <c r="N26" s="93">
        <v>109</v>
      </c>
      <c r="O26" s="93">
        <v>215</v>
      </c>
      <c r="P26" s="90" t="s">
        <v>489</v>
      </c>
    </row>
    <row r="27" spans="1:16" ht="12.75">
      <c r="A27" s="90"/>
      <c r="B27" s="163" t="s">
        <v>518</v>
      </c>
      <c r="C27" s="164" t="s">
        <v>498</v>
      </c>
      <c r="D27" s="165">
        <v>463880</v>
      </c>
      <c r="E27" s="170">
        <v>42361</v>
      </c>
      <c r="F27" s="165">
        <v>2</v>
      </c>
      <c r="G27" s="168" t="s">
        <v>501</v>
      </c>
      <c r="H27" s="165" t="s">
        <v>483</v>
      </c>
      <c r="I27" s="165">
        <v>79</v>
      </c>
      <c r="J27" s="165">
        <v>7</v>
      </c>
      <c r="K27" s="165">
        <v>1.2</v>
      </c>
      <c r="L27" s="165">
        <v>457</v>
      </c>
      <c r="M27" s="165">
        <v>416</v>
      </c>
      <c r="N27" s="93">
        <v>121</v>
      </c>
      <c r="O27" s="93">
        <v>295</v>
      </c>
      <c r="P27" s="90" t="s">
        <v>500</v>
      </c>
    </row>
    <row r="28" spans="1:16" ht="12.75">
      <c r="A28" s="90"/>
      <c r="B28" s="163" t="s">
        <v>518</v>
      </c>
      <c r="C28" s="164" t="s">
        <v>502</v>
      </c>
      <c r="D28" s="165">
        <v>463883</v>
      </c>
      <c r="E28" s="170">
        <v>42361</v>
      </c>
      <c r="F28" s="165">
        <v>4</v>
      </c>
      <c r="G28" s="168" t="s">
        <v>482</v>
      </c>
      <c r="H28" s="165" t="s">
        <v>503</v>
      </c>
      <c r="I28" s="165">
        <v>4</v>
      </c>
      <c r="J28" s="165">
        <v>21.1</v>
      </c>
      <c r="K28" s="165">
        <v>2.3</v>
      </c>
      <c r="L28" s="165">
        <v>891</v>
      </c>
      <c r="M28" s="165">
        <v>801</v>
      </c>
      <c r="N28" s="93">
        <v>332</v>
      </c>
      <c r="O28" s="93">
        <v>469</v>
      </c>
      <c r="P28" s="90" t="s">
        <v>504</v>
      </c>
    </row>
    <row r="29" spans="1:16" ht="12.75">
      <c r="A29" s="90"/>
      <c r="B29" s="163" t="s">
        <v>518</v>
      </c>
      <c r="C29" s="164" t="s">
        <v>502</v>
      </c>
      <c r="D29" s="165">
        <v>463883</v>
      </c>
      <c r="E29" s="170">
        <v>42361</v>
      </c>
      <c r="F29" s="165">
        <v>4</v>
      </c>
      <c r="G29" s="168" t="s">
        <v>482</v>
      </c>
      <c r="H29" s="165" t="s">
        <v>483</v>
      </c>
      <c r="I29" s="165">
        <v>17</v>
      </c>
      <c r="J29" s="165">
        <v>13.1</v>
      </c>
      <c r="K29" s="165">
        <v>2.3</v>
      </c>
      <c r="L29" s="165">
        <v>842</v>
      </c>
      <c r="M29" s="165">
        <v>755</v>
      </c>
      <c r="N29" s="91">
        <v>272</v>
      </c>
      <c r="O29" s="91">
        <v>483</v>
      </c>
      <c r="P29" s="90" t="s">
        <v>504</v>
      </c>
    </row>
    <row r="30" spans="1:16" ht="12.75">
      <c r="A30" s="90"/>
      <c r="B30" s="163" t="s">
        <v>518</v>
      </c>
      <c r="C30" s="164" t="s">
        <v>502</v>
      </c>
      <c r="D30" s="165">
        <v>463883</v>
      </c>
      <c r="E30" s="170">
        <v>42361</v>
      </c>
      <c r="F30" s="165">
        <v>4</v>
      </c>
      <c r="G30" s="168" t="s">
        <v>482</v>
      </c>
      <c r="H30" s="165" t="s">
        <v>483</v>
      </c>
      <c r="I30" s="165">
        <v>43</v>
      </c>
      <c r="J30" s="165">
        <v>4.1</v>
      </c>
      <c r="K30" s="165">
        <v>2.5</v>
      </c>
      <c r="L30" s="165">
        <v>664</v>
      </c>
      <c r="M30" s="165">
        <v>623</v>
      </c>
      <c r="N30" s="93">
        <v>149</v>
      </c>
      <c r="O30" s="93">
        <v>474</v>
      </c>
      <c r="P30" s="90" t="s">
        <v>504</v>
      </c>
    </row>
    <row r="31" spans="1:16" ht="12.75">
      <c r="A31" s="90"/>
      <c r="B31" s="163" t="s">
        <v>518</v>
      </c>
      <c r="C31" s="164" t="s">
        <v>502</v>
      </c>
      <c r="D31" s="165">
        <v>463892</v>
      </c>
      <c r="E31" s="170">
        <v>42361</v>
      </c>
      <c r="F31" s="165">
        <v>4</v>
      </c>
      <c r="G31" s="168" t="s">
        <v>477</v>
      </c>
      <c r="H31" s="165" t="s">
        <v>480</v>
      </c>
      <c r="I31" s="165">
        <v>14</v>
      </c>
      <c r="J31" s="165">
        <v>7</v>
      </c>
      <c r="K31" s="165">
        <v>5.5</v>
      </c>
      <c r="L31" s="165">
        <v>530</v>
      </c>
      <c r="M31" s="165">
        <v>417</v>
      </c>
      <c r="N31" s="93">
        <v>201</v>
      </c>
      <c r="O31" s="93">
        <v>216</v>
      </c>
      <c r="P31" s="90" t="s">
        <v>504</v>
      </c>
    </row>
    <row r="32" spans="1:16" ht="12.75">
      <c r="A32" s="90"/>
      <c r="B32" s="163" t="s">
        <v>518</v>
      </c>
      <c r="C32" s="164" t="s">
        <v>505</v>
      </c>
      <c r="D32" s="165">
        <v>463887</v>
      </c>
      <c r="E32" s="170">
        <v>42361</v>
      </c>
      <c r="F32" s="165">
        <v>2</v>
      </c>
      <c r="G32" s="168" t="s">
        <v>477</v>
      </c>
      <c r="H32" s="165" t="s">
        <v>480</v>
      </c>
      <c r="I32" s="165">
        <v>65</v>
      </c>
      <c r="J32" s="165">
        <v>30.5</v>
      </c>
      <c r="K32" s="165">
        <v>2.6</v>
      </c>
      <c r="L32" s="165">
        <v>701</v>
      </c>
      <c r="M32" s="165">
        <v>566</v>
      </c>
      <c r="N32" s="93">
        <v>365</v>
      </c>
      <c r="O32" s="93">
        <v>201</v>
      </c>
      <c r="P32" s="90" t="s">
        <v>479</v>
      </c>
    </row>
    <row r="33" spans="1:16" ht="12.75">
      <c r="A33" s="90"/>
      <c r="B33" s="163" t="s">
        <v>518</v>
      </c>
      <c r="C33" s="164" t="s">
        <v>505</v>
      </c>
      <c r="D33" s="165">
        <v>463887</v>
      </c>
      <c r="E33" s="170">
        <v>42361</v>
      </c>
      <c r="F33" s="165">
        <v>2</v>
      </c>
      <c r="G33" s="168" t="s">
        <v>477</v>
      </c>
      <c r="H33" s="165" t="s">
        <v>44</v>
      </c>
      <c r="I33" s="165">
        <v>24</v>
      </c>
      <c r="J33" s="165">
        <v>27.2</v>
      </c>
      <c r="K33" s="165">
        <v>1.7</v>
      </c>
      <c r="L33" s="165">
        <v>570</v>
      </c>
      <c r="M33" s="165">
        <v>454</v>
      </c>
      <c r="N33" s="93">
        <v>132</v>
      </c>
      <c r="O33" s="93">
        <v>322</v>
      </c>
      <c r="P33" s="90" t="s">
        <v>479</v>
      </c>
    </row>
    <row r="34" spans="1:16" ht="12.75">
      <c r="A34" s="90"/>
      <c r="B34" s="163" t="s">
        <v>518</v>
      </c>
      <c r="C34" s="164" t="s">
        <v>505</v>
      </c>
      <c r="D34" s="165">
        <v>463887</v>
      </c>
      <c r="E34" s="170">
        <v>42361</v>
      </c>
      <c r="F34" s="165">
        <v>2</v>
      </c>
      <c r="G34" s="168" t="s">
        <v>477</v>
      </c>
      <c r="H34" s="165" t="s">
        <v>480</v>
      </c>
      <c r="I34" s="165">
        <v>16</v>
      </c>
      <c r="J34" s="165">
        <v>8.4</v>
      </c>
      <c r="K34" s="165">
        <v>0.9</v>
      </c>
      <c r="L34" s="165">
        <v>227</v>
      </c>
      <c r="M34" s="165">
        <v>204</v>
      </c>
      <c r="N34" s="93">
        <v>116</v>
      </c>
      <c r="O34" s="93">
        <v>88</v>
      </c>
      <c r="P34" s="90" t="s">
        <v>479</v>
      </c>
    </row>
    <row r="35" spans="1:16" ht="12.75">
      <c r="A35" s="90"/>
      <c r="B35" s="163" t="s">
        <v>518</v>
      </c>
      <c r="C35" s="164" t="s">
        <v>505</v>
      </c>
      <c r="D35" s="165">
        <v>463887</v>
      </c>
      <c r="E35" s="170">
        <v>42361</v>
      </c>
      <c r="F35" s="165">
        <v>2</v>
      </c>
      <c r="G35" s="168" t="s">
        <v>477</v>
      </c>
      <c r="H35" s="165" t="s">
        <v>480</v>
      </c>
      <c r="I35" s="165">
        <v>66</v>
      </c>
      <c r="J35" s="165">
        <v>17.2</v>
      </c>
      <c r="K35" s="165">
        <v>1.4</v>
      </c>
      <c r="L35" s="165">
        <v>291</v>
      </c>
      <c r="M35" s="165">
        <v>245</v>
      </c>
      <c r="N35" s="93">
        <v>123</v>
      </c>
      <c r="O35" s="93">
        <v>122</v>
      </c>
      <c r="P35" s="90" t="s">
        <v>479</v>
      </c>
    </row>
    <row r="36" spans="1:16" ht="12.75">
      <c r="A36" s="90"/>
      <c r="B36" s="163" t="s">
        <v>518</v>
      </c>
      <c r="C36" s="164" t="s">
        <v>506</v>
      </c>
      <c r="D36" s="165">
        <v>463886</v>
      </c>
      <c r="E36" s="170">
        <v>42361</v>
      </c>
      <c r="F36" s="165">
        <v>2</v>
      </c>
      <c r="G36" s="168" t="s">
        <v>482</v>
      </c>
      <c r="H36" s="165" t="s">
        <v>507</v>
      </c>
      <c r="I36" s="165">
        <v>3</v>
      </c>
      <c r="J36" s="165">
        <v>8.1</v>
      </c>
      <c r="K36" s="165">
        <v>0.5</v>
      </c>
      <c r="L36" s="165">
        <v>142</v>
      </c>
      <c r="M36" s="165">
        <v>126</v>
      </c>
      <c r="N36" s="93">
        <v>77</v>
      </c>
      <c r="O36" s="93">
        <v>49</v>
      </c>
      <c r="P36" s="90" t="s">
        <v>508</v>
      </c>
    </row>
    <row r="37" spans="1:16" ht="12.75">
      <c r="A37" s="90"/>
      <c r="B37" s="163" t="s">
        <v>518</v>
      </c>
      <c r="C37" s="164" t="s">
        <v>506</v>
      </c>
      <c r="D37" s="165">
        <v>463893</v>
      </c>
      <c r="E37" s="170">
        <v>42361</v>
      </c>
      <c r="F37" s="165">
        <v>4</v>
      </c>
      <c r="G37" s="168" t="s">
        <v>477</v>
      </c>
      <c r="H37" s="165" t="s">
        <v>44</v>
      </c>
      <c r="I37" s="165">
        <v>44</v>
      </c>
      <c r="J37" s="165">
        <v>18.1</v>
      </c>
      <c r="K37" s="165">
        <v>1.3</v>
      </c>
      <c r="L37" s="165">
        <v>416</v>
      </c>
      <c r="M37" s="165">
        <v>326</v>
      </c>
      <c r="N37" s="93">
        <v>64</v>
      </c>
      <c r="O37" s="93">
        <v>262</v>
      </c>
      <c r="P37" s="90" t="s">
        <v>509</v>
      </c>
    </row>
    <row r="38" spans="1:16" ht="12.75">
      <c r="A38" s="90"/>
      <c r="B38" s="163" t="s">
        <v>518</v>
      </c>
      <c r="C38" s="164" t="s">
        <v>506</v>
      </c>
      <c r="D38" s="165">
        <v>463893</v>
      </c>
      <c r="E38" s="170">
        <v>42361</v>
      </c>
      <c r="F38" s="165">
        <v>4</v>
      </c>
      <c r="G38" s="168" t="s">
        <v>477</v>
      </c>
      <c r="H38" s="165" t="s">
        <v>480</v>
      </c>
      <c r="I38" s="165">
        <v>65</v>
      </c>
      <c r="J38" s="165">
        <v>9</v>
      </c>
      <c r="K38" s="165">
        <v>1.2</v>
      </c>
      <c r="L38" s="165">
        <v>332</v>
      </c>
      <c r="M38" s="165">
        <v>295</v>
      </c>
      <c r="N38" s="93">
        <v>113</v>
      </c>
      <c r="O38" s="93">
        <v>182</v>
      </c>
      <c r="P38" s="90" t="s">
        <v>508</v>
      </c>
    </row>
    <row r="39" spans="1:16" ht="12.75">
      <c r="A39" s="90"/>
      <c r="B39" s="163" t="s">
        <v>518</v>
      </c>
      <c r="C39" s="164" t="s">
        <v>506</v>
      </c>
      <c r="D39" s="165">
        <v>463894</v>
      </c>
      <c r="E39" s="170">
        <v>42361</v>
      </c>
      <c r="F39" s="165">
        <v>4</v>
      </c>
      <c r="G39" s="168" t="s">
        <v>501</v>
      </c>
      <c r="H39" s="165" t="s">
        <v>507</v>
      </c>
      <c r="I39" s="165">
        <v>65</v>
      </c>
      <c r="J39" s="165">
        <v>50</v>
      </c>
      <c r="K39" s="165">
        <v>0.7</v>
      </c>
      <c r="L39" s="165">
        <v>256</v>
      </c>
      <c r="M39" s="165">
        <v>177</v>
      </c>
      <c r="N39" s="93">
        <v>84</v>
      </c>
      <c r="O39" s="93">
        <v>93</v>
      </c>
      <c r="P39" s="90" t="s">
        <v>508</v>
      </c>
    </row>
    <row r="40" spans="1:16" ht="12.75">
      <c r="A40" s="90"/>
      <c r="B40" s="163" t="s">
        <v>518</v>
      </c>
      <c r="C40" s="164" t="s">
        <v>506</v>
      </c>
      <c r="D40" s="165">
        <v>463895</v>
      </c>
      <c r="E40" s="170">
        <v>42361</v>
      </c>
      <c r="F40" s="165">
        <v>4</v>
      </c>
      <c r="G40" s="165" t="s">
        <v>510</v>
      </c>
      <c r="H40" s="165" t="s">
        <v>44</v>
      </c>
      <c r="I40" s="165">
        <v>59</v>
      </c>
      <c r="J40" s="165">
        <v>24.1</v>
      </c>
      <c r="K40" s="165">
        <v>3.1</v>
      </c>
      <c r="L40" s="165">
        <v>369</v>
      </c>
      <c r="M40" s="165">
        <v>282</v>
      </c>
      <c r="N40" s="93">
        <v>102</v>
      </c>
      <c r="O40" s="93">
        <v>180</v>
      </c>
      <c r="P40" s="90" t="s">
        <v>511</v>
      </c>
    </row>
    <row r="41" spans="1:16" ht="12.75">
      <c r="A41" s="90"/>
      <c r="B41" s="163" t="s">
        <v>518</v>
      </c>
      <c r="C41" s="164" t="s">
        <v>512</v>
      </c>
      <c r="D41" s="165">
        <v>463890</v>
      </c>
      <c r="E41" s="170">
        <v>42361</v>
      </c>
      <c r="F41" s="165">
        <v>4</v>
      </c>
      <c r="G41" s="168" t="s">
        <v>482</v>
      </c>
      <c r="H41" s="165" t="s">
        <v>483</v>
      </c>
      <c r="I41" s="165">
        <v>69</v>
      </c>
      <c r="J41" s="165">
        <v>11.1</v>
      </c>
      <c r="K41" s="165">
        <v>1.4</v>
      </c>
      <c r="L41" s="165">
        <v>321</v>
      </c>
      <c r="M41" s="165">
        <v>298</v>
      </c>
      <c r="N41" s="93">
        <v>96</v>
      </c>
      <c r="O41" s="93">
        <v>202</v>
      </c>
      <c r="P41" s="90" t="s">
        <v>495</v>
      </c>
    </row>
    <row r="42" spans="1:16" ht="12.75">
      <c r="A42" s="90"/>
      <c r="B42" s="163" t="s">
        <v>518</v>
      </c>
      <c r="C42" s="164" t="s">
        <v>512</v>
      </c>
      <c r="D42" s="165">
        <v>463890</v>
      </c>
      <c r="E42" s="170">
        <v>42361</v>
      </c>
      <c r="F42" s="165">
        <v>4</v>
      </c>
      <c r="G42" s="168" t="s">
        <v>482</v>
      </c>
      <c r="H42" s="165" t="s">
        <v>483</v>
      </c>
      <c r="I42" s="165">
        <v>79</v>
      </c>
      <c r="J42" s="165">
        <v>5.3</v>
      </c>
      <c r="K42" s="165">
        <v>1.7</v>
      </c>
      <c r="L42" s="165">
        <v>376</v>
      </c>
      <c r="M42" s="165">
        <v>351</v>
      </c>
      <c r="N42" s="93">
        <v>66</v>
      </c>
      <c r="O42" s="93">
        <v>285</v>
      </c>
      <c r="P42" s="90" t="s">
        <v>495</v>
      </c>
    </row>
    <row r="43" spans="1:16" ht="12.75">
      <c r="A43" s="90"/>
      <c r="B43" s="163" t="s">
        <v>518</v>
      </c>
      <c r="C43" s="164" t="s">
        <v>512</v>
      </c>
      <c r="D43" s="165">
        <v>463890</v>
      </c>
      <c r="E43" s="170">
        <v>42361</v>
      </c>
      <c r="F43" s="165">
        <v>2</v>
      </c>
      <c r="G43" s="168" t="s">
        <v>482</v>
      </c>
      <c r="H43" s="165" t="s">
        <v>483</v>
      </c>
      <c r="I43" s="165">
        <v>97</v>
      </c>
      <c r="J43" s="165">
        <v>21.1</v>
      </c>
      <c r="K43" s="165">
        <v>1.5</v>
      </c>
      <c r="L43" s="165">
        <v>337</v>
      </c>
      <c r="M43" s="165">
        <v>321</v>
      </c>
      <c r="N43" s="93">
        <v>126</v>
      </c>
      <c r="O43" s="93">
        <v>195</v>
      </c>
      <c r="P43" s="90" t="s">
        <v>513</v>
      </c>
    </row>
    <row r="44" spans="1:16" ht="12.75">
      <c r="A44" s="90"/>
      <c r="B44" s="163" t="s">
        <v>518</v>
      </c>
      <c r="C44" s="164" t="s">
        <v>512</v>
      </c>
      <c r="D44" s="165">
        <v>463890</v>
      </c>
      <c r="E44" s="170">
        <v>42361</v>
      </c>
      <c r="F44" s="165">
        <v>4</v>
      </c>
      <c r="G44" s="168" t="s">
        <v>482</v>
      </c>
      <c r="H44" s="165" t="s">
        <v>483</v>
      </c>
      <c r="I44" s="165">
        <v>72</v>
      </c>
      <c r="J44" s="165">
        <v>7.1</v>
      </c>
      <c r="K44" s="165">
        <v>2.6</v>
      </c>
      <c r="L44" s="165">
        <v>426</v>
      </c>
      <c r="M44" s="165">
        <v>396</v>
      </c>
      <c r="N44" s="93">
        <v>63</v>
      </c>
      <c r="O44" s="93">
        <v>333</v>
      </c>
      <c r="P44" s="90" t="s">
        <v>495</v>
      </c>
    </row>
    <row r="45" spans="1:16" ht="12.75">
      <c r="A45" s="90"/>
      <c r="B45" s="163" t="s">
        <v>518</v>
      </c>
      <c r="C45" s="164" t="s">
        <v>514</v>
      </c>
      <c r="D45" s="165">
        <v>463888</v>
      </c>
      <c r="E45" s="170">
        <v>42361</v>
      </c>
      <c r="F45" s="165">
        <v>2</v>
      </c>
      <c r="G45" s="168" t="s">
        <v>477</v>
      </c>
      <c r="H45" s="165" t="s">
        <v>480</v>
      </c>
      <c r="I45" s="165">
        <v>63</v>
      </c>
      <c r="J45" s="165">
        <v>3.1</v>
      </c>
      <c r="K45" s="165">
        <v>2.4</v>
      </c>
      <c r="L45" s="165">
        <v>1023</v>
      </c>
      <c r="M45" s="165">
        <v>845</v>
      </c>
      <c r="N45" s="93">
        <v>495</v>
      </c>
      <c r="O45" s="93">
        <v>350</v>
      </c>
      <c r="P45" s="90" t="s">
        <v>515</v>
      </c>
    </row>
    <row r="46" spans="1:16" ht="12.75">
      <c r="A46" s="90"/>
      <c r="B46" s="163" t="s">
        <v>518</v>
      </c>
      <c r="C46" s="164" t="s">
        <v>514</v>
      </c>
      <c r="D46" s="165">
        <v>463888</v>
      </c>
      <c r="E46" s="170">
        <v>42361</v>
      </c>
      <c r="F46" s="165">
        <v>4</v>
      </c>
      <c r="G46" s="168" t="s">
        <v>477</v>
      </c>
      <c r="H46" s="165" t="s">
        <v>480</v>
      </c>
      <c r="I46" s="165">
        <v>70</v>
      </c>
      <c r="J46" s="165">
        <v>6.2</v>
      </c>
      <c r="K46" s="165">
        <v>1.2</v>
      </c>
      <c r="L46" s="165">
        <v>263</v>
      </c>
      <c r="M46" s="165">
        <v>222</v>
      </c>
      <c r="N46" s="93">
        <v>120</v>
      </c>
      <c r="O46" s="93">
        <v>102</v>
      </c>
      <c r="P46" s="90" t="s">
        <v>516</v>
      </c>
    </row>
    <row r="47" spans="1:16" ht="12.75">
      <c r="A47" s="90"/>
      <c r="B47" s="163" t="s">
        <v>518</v>
      </c>
      <c r="C47" s="164" t="s">
        <v>514</v>
      </c>
      <c r="D47" s="165">
        <v>463888</v>
      </c>
      <c r="E47" s="170">
        <v>42361</v>
      </c>
      <c r="F47" s="165">
        <v>4</v>
      </c>
      <c r="G47" s="168" t="s">
        <v>477</v>
      </c>
      <c r="H47" s="165" t="s">
        <v>44</v>
      </c>
      <c r="I47" s="165">
        <v>29</v>
      </c>
      <c r="J47" s="165">
        <v>10.1</v>
      </c>
      <c r="K47" s="165">
        <v>0.8</v>
      </c>
      <c r="L47" s="165">
        <v>216</v>
      </c>
      <c r="M47" s="165">
        <v>186</v>
      </c>
      <c r="N47" s="93">
        <v>29</v>
      </c>
      <c r="O47" s="93">
        <v>157</v>
      </c>
      <c r="P47" s="90" t="s">
        <v>515</v>
      </c>
    </row>
    <row r="48" spans="1:16" ht="12.75">
      <c r="A48" s="90"/>
      <c r="B48" s="163" t="s">
        <v>518</v>
      </c>
      <c r="C48" s="164" t="s">
        <v>514</v>
      </c>
      <c r="D48" s="165">
        <v>463888</v>
      </c>
      <c r="E48" s="170">
        <v>42361</v>
      </c>
      <c r="F48" s="165">
        <v>4</v>
      </c>
      <c r="G48" s="168" t="s">
        <v>477</v>
      </c>
      <c r="H48" s="165" t="s">
        <v>480</v>
      </c>
      <c r="I48" s="165">
        <v>21</v>
      </c>
      <c r="J48" s="165">
        <v>24</v>
      </c>
      <c r="K48" s="165">
        <v>1.8</v>
      </c>
      <c r="L48" s="165">
        <v>271</v>
      </c>
      <c r="M48" s="165">
        <v>240</v>
      </c>
      <c r="N48" s="93">
        <v>125</v>
      </c>
      <c r="O48" s="93">
        <v>115</v>
      </c>
      <c r="P48" s="90" t="s">
        <v>516</v>
      </c>
    </row>
    <row r="49" spans="1:16" ht="12.75">
      <c r="A49" s="90"/>
      <c r="B49" s="163" t="s">
        <v>518</v>
      </c>
      <c r="C49" s="164" t="s">
        <v>514</v>
      </c>
      <c r="D49" s="165">
        <v>463888</v>
      </c>
      <c r="E49" s="170">
        <v>42361</v>
      </c>
      <c r="F49" s="165">
        <v>4</v>
      </c>
      <c r="G49" s="168" t="s">
        <v>477</v>
      </c>
      <c r="H49" s="165" t="s">
        <v>480</v>
      </c>
      <c r="I49" s="165">
        <v>27</v>
      </c>
      <c r="J49" s="165">
        <v>7.1</v>
      </c>
      <c r="K49" s="165">
        <v>1.9</v>
      </c>
      <c r="L49" s="165">
        <v>355</v>
      </c>
      <c r="M49" s="165">
        <v>285</v>
      </c>
      <c r="N49" s="93">
        <v>102</v>
      </c>
      <c r="O49" s="93">
        <v>183</v>
      </c>
      <c r="P49" s="90" t="s">
        <v>515</v>
      </c>
    </row>
    <row r="50" spans="1:16" ht="12.75">
      <c r="A50" s="90"/>
      <c r="B50" s="163" t="s">
        <v>518</v>
      </c>
      <c r="C50" s="164" t="s">
        <v>514</v>
      </c>
      <c r="D50" s="165">
        <v>463888</v>
      </c>
      <c r="E50" s="170">
        <v>42361</v>
      </c>
      <c r="F50" s="165">
        <v>4</v>
      </c>
      <c r="G50" s="168" t="s">
        <v>477</v>
      </c>
      <c r="H50" s="165" t="s">
        <v>480</v>
      </c>
      <c r="I50" s="165">
        <v>28</v>
      </c>
      <c r="J50" s="165">
        <v>6.1</v>
      </c>
      <c r="K50" s="165">
        <v>2.1</v>
      </c>
      <c r="L50" s="165">
        <v>431</v>
      </c>
      <c r="M50" s="165">
        <v>379</v>
      </c>
      <c r="N50" s="93">
        <v>260</v>
      </c>
      <c r="O50" s="93">
        <v>119</v>
      </c>
      <c r="P50" s="90" t="s">
        <v>515</v>
      </c>
    </row>
    <row r="51" spans="1:16" ht="12.75">
      <c r="A51" s="90"/>
      <c r="B51" s="163"/>
      <c r="C51" s="164"/>
      <c r="D51" s="165"/>
      <c r="E51" s="170"/>
      <c r="F51" s="165"/>
      <c r="G51" s="168"/>
      <c r="H51" s="165"/>
      <c r="I51" s="165"/>
      <c r="J51" s="165"/>
      <c r="K51" s="165"/>
      <c r="L51" s="165"/>
      <c r="M51" s="165"/>
      <c r="N51" s="93"/>
      <c r="O51" s="93"/>
      <c r="P51" s="90"/>
    </row>
    <row r="52" spans="1:16" ht="12.75">
      <c r="A52" s="90"/>
      <c r="B52" s="163"/>
      <c r="C52" s="164"/>
      <c r="D52" s="165"/>
      <c r="E52" s="170"/>
      <c r="F52" s="165"/>
      <c r="G52" s="168"/>
      <c r="H52" s="165"/>
      <c r="I52" s="165"/>
      <c r="J52" s="165"/>
      <c r="K52" s="165"/>
      <c r="L52" s="165"/>
      <c r="M52" s="165"/>
      <c r="N52" s="93"/>
      <c r="O52" s="93"/>
      <c r="P52" s="90"/>
    </row>
    <row r="53" spans="1:16" ht="12.75">
      <c r="A53" s="90"/>
      <c r="B53" s="163"/>
      <c r="C53" s="164"/>
      <c r="D53" s="165"/>
      <c r="E53" s="170"/>
      <c r="F53" s="165"/>
      <c r="G53" s="168"/>
      <c r="H53" s="165"/>
      <c r="I53" s="165"/>
      <c r="J53" s="165"/>
      <c r="K53" s="165"/>
      <c r="L53" s="165"/>
      <c r="M53" s="165"/>
      <c r="N53" s="93"/>
      <c r="O53" s="93"/>
      <c r="P53" s="90"/>
    </row>
    <row r="54" spans="1:16" ht="12.75">
      <c r="A54" s="90"/>
      <c r="B54" s="163"/>
      <c r="C54" s="164"/>
      <c r="D54" s="165"/>
      <c r="E54" s="170"/>
      <c r="F54" s="165"/>
      <c r="G54" s="168"/>
      <c r="H54" s="165"/>
      <c r="I54" s="165"/>
      <c r="J54" s="165"/>
      <c r="K54" s="165"/>
      <c r="L54" s="165"/>
      <c r="M54" s="165"/>
      <c r="N54" s="93"/>
      <c r="O54" s="93"/>
      <c r="P54" s="90"/>
    </row>
    <row r="55" spans="1:16" ht="12.75">
      <c r="A55" s="90"/>
      <c r="B55" s="90"/>
      <c r="C55" s="93"/>
      <c r="D55" s="93"/>
      <c r="E55" s="91"/>
      <c r="F55" s="91"/>
      <c r="G55" s="91"/>
      <c r="H55" s="91"/>
      <c r="I55" s="91"/>
      <c r="J55" s="91"/>
      <c r="K55" s="92"/>
      <c r="L55" s="92"/>
      <c r="M55" s="92"/>
      <c r="N55" s="93"/>
      <c r="O55" s="93"/>
      <c r="P55" s="90"/>
    </row>
    <row r="56" spans="1:16" ht="18.75">
      <c r="A56" s="458" t="s">
        <v>517</v>
      </c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</row>
    <row r="57" spans="1:16" ht="18.75">
      <c r="A57" s="138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</row>
    <row r="58" spans="1:16" ht="12.75">
      <c r="A58" s="90"/>
      <c r="B58" s="163" t="s">
        <v>1169</v>
      </c>
      <c r="C58" s="164" t="s">
        <v>1161</v>
      </c>
      <c r="D58" s="165">
        <v>463905</v>
      </c>
      <c r="E58" s="166">
        <v>42380</v>
      </c>
      <c r="F58" s="165">
        <v>2</v>
      </c>
      <c r="G58" s="165" t="s">
        <v>653</v>
      </c>
      <c r="H58" s="165" t="s">
        <v>483</v>
      </c>
      <c r="I58" s="165">
        <v>31</v>
      </c>
      <c r="J58" s="167">
        <v>3</v>
      </c>
      <c r="K58" s="165">
        <v>10</v>
      </c>
      <c r="L58" s="165">
        <v>144</v>
      </c>
      <c r="M58" s="165">
        <v>106</v>
      </c>
      <c r="N58" s="376">
        <v>22</v>
      </c>
      <c r="O58" s="376">
        <v>84</v>
      </c>
      <c r="P58" s="165" t="s">
        <v>1162</v>
      </c>
    </row>
    <row r="59" spans="1:16" ht="12.75">
      <c r="A59" s="90"/>
      <c r="B59" s="163" t="s">
        <v>1169</v>
      </c>
      <c r="C59" s="164" t="s">
        <v>1161</v>
      </c>
      <c r="D59" s="165">
        <v>463905</v>
      </c>
      <c r="E59" s="166">
        <v>42380</v>
      </c>
      <c r="F59" s="165">
        <v>2</v>
      </c>
      <c r="G59" s="165" t="s">
        <v>653</v>
      </c>
      <c r="H59" s="165" t="s">
        <v>483</v>
      </c>
      <c r="I59" s="165">
        <v>1</v>
      </c>
      <c r="J59" s="165">
        <v>32</v>
      </c>
      <c r="K59" s="165">
        <v>6</v>
      </c>
      <c r="L59" s="165">
        <v>263</v>
      </c>
      <c r="M59" s="165">
        <v>261</v>
      </c>
      <c r="N59" s="376">
        <v>40</v>
      </c>
      <c r="O59" s="376">
        <v>221</v>
      </c>
      <c r="P59" s="165" t="s">
        <v>1163</v>
      </c>
    </row>
    <row r="60" spans="1:16" ht="12.75">
      <c r="A60" s="90"/>
      <c r="B60" s="163" t="s">
        <v>1169</v>
      </c>
      <c r="C60" s="164" t="s">
        <v>1161</v>
      </c>
      <c r="D60" s="165">
        <v>463905</v>
      </c>
      <c r="E60" s="166">
        <v>42380</v>
      </c>
      <c r="F60" s="165">
        <v>2</v>
      </c>
      <c r="G60" s="165" t="s">
        <v>653</v>
      </c>
      <c r="H60" s="165" t="s">
        <v>483</v>
      </c>
      <c r="I60" s="165">
        <v>5</v>
      </c>
      <c r="J60" s="165">
        <v>1</v>
      </c>
      <c r="K60" s="165">
        <v>4.5</v>
      </c>
      <c r="L60" s="165">
        <v>204</v>
      </c>
      <c r="M60" s="165">
        <v>198</v>
      </c>
      <c r="N60" s="376">
        <v>31</v>
      </c>
      <c r="O60" s="376">
        <v>167</v>
      </c>
      <c r="P60" s="165" t="s">
        <v>1163</v>
      </c>
    </row>
    <row r="61" spans="1:16" ht="12.75">
      <c r="A61" s="90"/>
      <c r="B61" s="163" t="s">
        <v>1169</v>
      </c>
      <c r="C61" s="164" t="s">
        <v>1161</v>
      </c>
      <c r="D61" s="165">
        <v>463905</v>
      </c>
      <c r="E61" s="166">
        <v>42380</v>
      </c>
      <c r="F61" s="165">
        <v>2</v>
      </c>
      <c r="G61" s="165" t="s">
        <v>653</v>
      </c>
      <c r="H61" s="165" t="s">
        <v>483</v>
      </c>
      <c r="I61" s="163">
        <v>11</v>
      </c>
      <c r="J61" s="172" t="s">
        <v>717</v>
      </c>
      <c r="K61" s="163">
        <v>3.2</v>
      </c>
      <c r="L61" s="163">
        <v>91</v>
      </c>
      <c r="M61" s="163">
        <v>76</v>
      </c>
      <c r="N61" s="376"/>
      <c r="O61" s="376">
        <v>76</v>
      </c>
      <c r="P61" s="165" t="s">
        <v>1163</v>
      </c>
    </row>
    <row r="62" spans="1:16" ht="12.75">
      <c r="A62" s="90"/>
      <c r="B62" s="163" t="s">
        <v>1169</v>
      </c>
      <c r="C62" s="164" t="s">
        <v>1161</v>
      </c>
      <c r="D62" s="165">
        <v>463905</v>
      </c>
      <c r="E62" s="166">
        <v>42380</v>
      </c>
      <c r="F62" s="165">
        <v>2</v>
      </c>
      <c r="G62" s="165" t="s">
        <v>653</v>
      </c>
      <c r="H62" s="165" t="s">
        <v>483</v>
      </c>
      <c r="I62" s="165">
        <v>6</v>
      </c>
      <c r="J62" s="165">
        <v>3</v>
      </c>
      <c r="K62" s="165">
        <v>9.4</v>
      </c>
      <c r="L62" s="165">
        <v>602</v>
      </c>
      <c r="M62" s="165">
        <v>539</v>
      </c>
      <c r="N62" s="376">
        <v>173</v>
      </c>
      <c r="O62" s="376">
        <v>366</v>
      </c>
      <c r="P62" s="165" t="s">
        <v>1163</v>
      </c>
    </row>
    <row r="63" spans="1:16" ht="12.75">
      <c r="A63" s="90"/>
      <c r="B63" s="163" t="s">
        <v>1169</v>
      </c>
      <c r="C63" s="164" t="s">
        <v>1161</v>
      </c>
      <c r="D63" s="165">
        <v>463905</v>
      </c>
      <c r="E63" s="166">
        <v>42380</v>
      </c>
      <c r="F63" s="165">
        <v>2</v>
      </c>
      <c r="G63" s="165" t="s">
        <v>653</v>
      </c>
      <c r="H63" s="165" t="s">
        <v>483</v>
      </c>
      <c r="I63" s="165">
        <v>5</v>
      </c>
      <c r="J63" s="165">
        <v>2</v>
      </c>
      <c r="K63" s="165">
        <v>2.5</v>
      </c>
      <c r="L63" s="165">
        <v>101</v>
      </c>
      <c r="M63" s="165">
        <v>94</v>
      </c>
      <c r="N63" s="376">
        <v>30</v>
      </c>
      <c r="O63" s="376">
        <v>71</v>
      </c>
      <c r="P63" s="165" t="s">
        <v>1163</v>
      </c>
    </row>
    <row r="64" spans="1:16" ht="12.75">
      <c r="A64" s="90"/>
      <c r="B64" s="163" t="s">
        <v>1169</v>
      </c>
      <c r="C64" s="169" t="s">
        <v>1161</v>
      </c>
      <c r="D64" s="165">
        <v>463905</v>
      </c>
      <c r="E64" s="166">
        <v>42380</v>
      </c>
      <c r="F64" s="165">
        <v>2</v>
      </c>
      <c r="G64" s="168" t="s">
        <v>1164</v>
      </c>
      <c r="H64" s="165" t="s">
        <v>28</v>
      </c>
      <c r="I64" s="165">
        <v>4</v>
      </c>
      <c r="J64" s="165">
        <v>10</v>
      </c>
      <c r="K64" s="165">
        <v>3.4</v>
      </c>
      <c r="L64" s="165">
        <v>21</v>
      </c>
      <c r="M64" s="165"/>
      <c r="N64" s="376"/>
      <c r="O64" s="376"/>
      <c r="P64" s="165" t="s">
        <v>1163</v>
      </c>
    </row>
    <row r="65" spans="1:16" ht="12.75">
      <c r="A65" s="377"/>
      <c r="B65" s="163" t="s">
        <v>1169</v>
      </c>
      <c r="C65" s="169" t="s">
        <v>1161</v>
      </c>
      <c r="D65" s="165">
        <v>463905</v>
      </c>
      <c r="E65" s="166">
        <v>42380</v>
      </c>
      <c r="F65" s="165">
        <v>2</v>
      </c>
      <c r="G65" s="168" t="s">
        <v>1164</v>
      </c>
      <c r="H65" s="163" t="s">
        <v>28</v>
      </c>
      <c r="I65" s="163">
        <v>3</v>
      </c>
      <c r="J65" s="163">
        <v>32</v>
      </c>
      <c r="K65" s="163">
        <v>3.6</v>
      </c>
      <c r="L65" s="163">
        <v>27</v>
      </c>
      <c r="M65" s="163"/>
      <c r="N65" s="378"/>
      <c r="O65" s="378"/>
      <c r="P65" s="163" t="s">
        <v>1163</v>
      </c>
    </row>
    <row r="66" spans="1:16" ht="12.75">
      <c r="A66" s="156"/>
      <c r="B66" s="163" t="s">
        <v>1169</v>
      </c>
      <c r="C66" s="169" t="s">
        <v>1161</v>
      </c>
      <c r="D66" s="165">
        <v>463905</v>
      </c>
      <c r="E66" s="166">
        <v>42380</v>
      </c>
      <c r="F66" s="165">
        <v>2</v>
      </c>
      <c r="G66" s="168" t="s">
        <v>1164</v>
      </c>
      <c r="H66" s="379" t="s">
        <v>28</v>
      </c>
      <c r="I66" s="379">
        <v>3</v>
      </c>
      <c r="J66" s="379">
        <v>28</v>
      </c>
      <c r="K66" s="379">
        <v>3.5</v>
      </c>
      <c r="L66" s="379">
        <v>24</v>
      </c>
      <c r="M66" s="379"/>
      <c r="N66" s="380"/>
      <c r="O66" s="380"/>
      <c r="P66" s="379" t="s">
        <v>1163</v>
      </c>
    </row>
    <row r="67" spans="1:16" ht="12.75">
      <c r="A67" s="379"/>
      <c r="B67" s="163" t="s">
        <v>1169</v>
      </c>
      <c r="C67" s="381" t="s">
        <v>505</v>
      </c>
      <c r="D67" s="379">
        <v>463909</v>
      </c>
      <c r="E67" s="166">
        <v>42380</v>
      </c>
      <c r="F67" s="382">
        <v>2</v>
      </c>
      <c r="G67" s="379" t="s">
        <v>653</v>
      </c>
      <c r="H67" s="379" t="s">
        <v>28</v>
      </c>
      <c r="I67" s="379">
        <v>6</v>
      </c>
      <c r="J67" s="379">
        <v>6</v>
      </c>
      <c r="K67" s="379">
        <v>0.7</v>
      </c>
      <c r="L67" s="379">
        <v>92</v>
      </c>
      <c r="M67" s="379">
        <v>77</v>
      </c>
      <c r="N67" s="380">
        <v>29</v>
      </c>
      <c r="O67" s="380">
        <v>48</v>
      </c>
      <c r="P67" s="379" t="s">
        <v>509</v>
      </c>
    </row>
    <row r="68" spans="1:16" ht="12.75">
      <c r="A68" s="379"/>
      <c r="B68" s="163" t="s">
        <v>1169</v>
      </c>
      <c r="C68" s="381" t="s">
        <v>505</v>
      </c>
      <c r="D68" s="379">
        <v>463909</v>
      </c>
      <c r="E68" s="166">
        <v>42380</v>
      </c>
      <c r="F68" s="382">
        <v>2</v>
      </c>
      <c r="G68" s="379" t="s">
        <v>653</v>
      </c>
      <c r="H68" s="379" t="s">
        <v>28</v>
      </c>
      <c r="I68" s="379">
        <v>16</v>
      </c>
      <c r="J68" s="379">
        <v>16.1</v>
      </c>
      <c r="K68" s="379">
        <v>3</v>
      </c>
      <c r="L68" s="379">
        <v>84</v>
      </c>
      <c r="M68" s="379">
        <v>66</v>
      </c>
      <c r="N68" s="380">
        <v>34</v>
      </c>
      <c r="O68" s="380">
        <v>32</v>
      </c>
      <c r="P68" s="379" t="s">
        <v>479</v>
      </c>
    </row>
    <row r="69" spans="1:16" ht="12.75">
      <c r="A69" s="379"/>
      <c r="B69" s="163" t="s">
        <v>1169</v>
      </c>
      <c r="C69" s="381" t="s">
        <v>505</v>
      </c>
      <c r="D69" s="379">
        <v>463909</v>
      </c>
      <c r="E69" s="166">
        <v>42380</v>
      </c>
      <c r="F69" s="382">
        <v>2</v>
      </c>
      <c r="G69" s="379" t="s">
        <v>653</v>
      </c>
      <c r="H69" s="379" t="s">
        <v>44</v>
      </c>
      <c r="I69" s="379">
        <v>17</v>
      </c>
      <c r="J69" s="379">
        <v>6.2</v>
      </c>
      <c r="K69" s="383">
        <v>2</v>
      </c>
      <c r="L69" s="379">
        <v>114</v>
      </c>
      <c r="M69" s="379">
        <v>102</v>
      </c>
      <c r="N69" s="380">
        <v>35</v>
      </c>
      <c r="O69" s="380">
        <v>67</v>
      </c>
      <c r="P69" s="379" t="s">
        <v>479</v>
      </c>
    </row>
    <row r="70" spans="1:16" ht="12.75">
      <c r="A70" s="379"/>
      <c r="B70" s="163" t="s">
        <v>1169</v>
      </c>
      <c r="C70" s="381" t="s">
        <v>1165</v>
      </c>
      <c r="D70" s="379">
        <v>463908</v>
      </c>
      <c r="E70" s="166">
        <v>42380</v>
      </c>
      <c r="F70" s="382">
        <v>4</v>
      </c>
      <c r="G70" s="379" t="s">
        <v>1166</v>
      </c>
      <c r="H70" s="379" t="s">
        <v>503</v>
      </c>
      <c r="I70" s="379">
        <v>38</v>
      </c>
      <c r="J70" s="379">
        <v>8</v>
      </c>
      <c r="K70" s="379">
        <v>1.1</v>
      </c>
      <c r="L70" s="379">
        <v>28</v>
      </c>
      <c r="M70" s="379">
        <v>26</v>
      </c>
      <c r="N70" s="380">
        <v>19</v>
      </c>
      <c r="O70" s="380">
        <v>7</v>
      </c>
      <c r="P70" s="379" t="s">
        <v>1167</v>
      </c>
    </row>
    <row r="71" spans="1:16" ht="12.75">
      <c r="A71" s="379"/>
      <c r="B71" s="163" t="s">
        <v>1169</v>
      </c>
      <c r="C71" s="381" t="s">
        <v>1158</v>
      </c>
      <c r="D71" s="379">
        <v>463911</v>
      </c>
      <c r="E71" s="384">
        <v>42391</v>
      </c>
      <c r="F71" s="379">
        <v>1</v>
      </c>
      <c r="G71" s="379" t="s">
        <v>653</v>
      </c>
      <c r="H71" s="379" t="s">
        <v>28</v>
      </c>
      <c r="I71" s="379">
        <v>55</v>
      </c>
      <c r="J71" s="379">
        <v>15</v>
      </c>
      <c r="K71" s="379">
        <v>3.3</v>
      </c>
      <c r="L71" s="379">
        <v>204</v>
      </c>
      <c r="M71" s="379">
        <v>154</v>
      </c>
      <c r="N71" s="380">
        <v>67</v>
      </c>
      <c r="O71" s="380">
        <v>87</v>
      </c>
      <c r="P71" s="379" t="s">
        <v>479</v>
      </c>
    </row>
    <row r="72" spans="1:16" ht="12.75">
      <c r="A72" s="379"/>
      <c r="B72" s="163" t="s">
        <v>1169</v>
      </c>
      <c r="C72" s="381" t="s">
        <v>1158</v>
      </c>
      <c r="D72" s="379">
        <v>463911</v>
      </c>
      <c r="E72" s="384">
        <v>42391</v>
      </c>
      <c r="F72" s="382">
        <v>1</v>
      </c>
      <c r="G72" s="379" t="s">
        <v>653</v>
      </c>
      <c r="H72" s="379" t="s">
        <v>44</v>
      </c>
      <c r="I72" s="379">
        <v>58</v>
      </c>
      <c r="J72" s="379">
        <v>3</v>
      </c>
      <c r="K72" s="379">
        <v>6.2</v>
      </c>
      <c r="L72" s="379">
        <v>171</v>
      </c>
      <c r="M72" s="379">
        <v>134</v>
      </c>
      <c r="N72" s="380">
        <v>33</v>
      </c>
      <c r="O72" s="380">
        <v>101</v>
      </c>
      <c r="P72" s="379" t="s">
        <v>479</v>
      </c>
    </row>
    <row r="73" spans="1:16" ht="12.75">
      <c r="A73" s="379"/>
      <c r="B73" s="163" t="s">
        <v>1169</v>
      </c>
      <c r="C73" s="381" t="s">
        <v>1159</v>
      </c>
      <c r="D73" s="379">
        <v>463910</v>
      </c>
      <c r="E73" s="384">
        <v>42380</v>
      </c>
      <c r="F73" s="382">
        <v>4</v>
      </c>
      <c r="G73" s="379" t="s">
        <v>1168</v>
      </c>
      <c r="H73" s="379" t="s">
        <v>1022</v>
      </c>
      <c r="I73" s="379">
        <v>82</v>
      </c>
      <c r="J73" s="379">
        <v>11</v>
      </c>
      <c r="K73" s="379">
        <v>0.1</v>
      </c>
      <c r="L73" s="379">
        <v>3</v>
      </c>
      <c r="M73" s="379">
        <v>3</v>
      </c>
      <c r="N73" s="380">
        <v>0</v>
      </c>
      <c r="O73" s="380">
        <v>3</v>
      </c>
      <c r="P73" s="379" t="s">
        <v>1160</v>
      </c>
    </row>
    <row r="74" spans="1:16" ht="12.75">
      <c r="A74" s="90"/>
      <c r="B74" s="90"/>
      <c r="C74" s="93"/>
      <c r="D74" s="93"/>
      <c r="E74" s="91"/>
      <c r="F74" s="91"/>
      <c r="G74" s="91"/>
      <c r="H74" s="91"/>
      <c r="I74" s="91"/>
      <c r="J74" s="91"/>
      <c r="K74" s="92"/>
      <c r="L74" s="92"/>
      <c r="M74" s="92"/>
      <c r="N74" s="93"/>
      <c r="O74" s="93"/>
      <c r="P74" s="90"/>
    </row>
    <row r="75" spans="1:16" ht="12.75">
      <c r="A75" s="90"/>
      <c r="B75" s="90"/>
      <c r="C75" s="93"/>
      <c r="D75" s="93"/>
      <c r="E75" s="91"/>
      <c r="F75" s="91"/>
      <c r="G75" s="91"/>
      <c r="H75" s="91"/>
      <c r="I75" s="91"/>
      <c r="J75" s="91"/>
      <c r="K75" s="92"/>
      <c r="L75" s="92"/>
      <c r="M75" s="92"/>
      <c r="N75" s="93"/>
      <c r="O75" s="93"/>
      <c r="P75" s="90"/>
    </row>
    <row r="76" spans="1:16" ht="12.75">
      <c r="A76" s="90"/>
      <c r="B76" s="90"/>
      <c r="C76" s="93"/>
      <c r="D76" s="93"/>
      <c r="E76" s="91"/>
      <c r="F76" s="91"/>
      <c r="G76" s="91"/>
      <c r="H76" s="91"/>
      <c r="I76" s="91"/>
      <c r="J76" s="91"/>
      <c r="K76" s="92"/>
      <c r="L76" s="92"/>
      <c r="M76" s="92"/>
      <c r="N76" s="93"/>
      <c r="O76" s="93"/>
      <c r="P76" s="90"/>
    </row>
    <row r="77" spans="1:16" ht="12.75">
      <c r="A77" s="90"/>
      <c r="B77" s="90"/>
      <c r="C77" s="93"/>
      <c r="D77" s="93"/>
      <c r="E77" s="91"/>
      <c r="F77" s="91"/>
      <c r="G77" s="91"/>
      <c r="H77" s="91"/>
      <c r="I77" s="91"/>
      <c r="J77" s="91"/>
      <c r="K77" s="92"/>
      <c r="L77" s="92"/>
      <c r="M77" s="92"/>
      <c r="N77" s="93"/>
      <c r="O77" s="93"/>
      <c r="P77" s="90"/>
    </row>
    <row r="78" spans="1:16" ht="12.75">
      <c r="A78" s="90"/>
      <c r="B78" s="90"/>
      <c r="C78" s="93"/>
      <c r="D78" s="93"/>
      <c r="E78" s="91"/>
      <c r="F78" s="91"/>
      <c r="G78" s="91"/>
      <c r="H78" s="91"/>
      <c r="I78" s="91"/>
      <c r="J78" s="91"/>
      <c r="K78" s="92"/>
      <c r="L78" s="92"/>
      <c r="M78" s="92"/>
      <c r="N78" s="93"/>
      <c r="O78" s="93"/>
      <c r="P78" s="90"/>
    </row>
    <row r="79" spans="1:16" ht="12.75">
      <c r="A79" s="90"/>
      <c r="B79" s="90"/>
      <c r="C79" s="93"/>
      <c r="D79" s="93"/>
      <c r="E79" s="91"/>
      <c r="F79" s="91"/>
      <c r="G79" s="91"/>
      <c r="H79" s="91"/>
      <c r="I79" s="91"/>
      <c r="J79" s="91"/>
      <c r="K79" s="92"/>
      <c r="L79" s="92"/>
      <c r="M79" s="92"/>
      <c r="N79" s="93"/>
      <c r="O79" s="93"/>
      <c r="P79" s="90"/>
    </row>
    <row r="80" spans="1:16" ht="12.75">
      <c r="A80" s="90"/>
      <c r="B80" s="90"/>
      <c r="C80" s="93"/>
      <c r="D80" s="93"/>
      <c r="E80" s="91"/>
      <c r="F80" s="91"/>
      <c r="G80" s="91"/>
      <c r="H80" s="91"/>
      <c r="I80" s="91"/>
      <c r="J80" s="91"/>
      <c r="K80" s="92"/>
      <c r="L80" s="92"/>
      <c r="M80" s="92"/>
      <c r="N80" s="93"/>
      <c r="O80" s="93"/>
      <c r="P80" s="90"/>
    </row>
    <row r="81" spans="1:16" ht="12.75">
      <c r="A81" s="90"/>
      <c r="B81" s="90"/>
      <c r="C81" s="93"/>
      <c r="D81" s="93"/>
      <c r="E81" s="91"/>
      <c r="F81" s="91"/>
      <c r="G81" s="91"/>
      <c r="H81" s="91"/>
      <c r="I81" s="91"/>
      <c r="J81" s="91"/>
      <c r="K81" s="92"/>
      <c r="L81" s="92"/>
      <c r="M81" s="92"/>
      <c r="N81" s="93"/>
      <c r="O81" s="93"/>
      <c r="P81" s="90"/>
    </row>
    <row r="82" spans="1:16" ht="12.75">
      <c r="A82" s="90"/>
      <c r="B82" s="90"/>
      <c r="C82" s="93"/>
      <c r="D82" s="93"/>
      <c r="E82" s="91"/>
      <c r="F82" s="91"/>
      <c r="G82" s="91"/>
      <c r="H82" s="91"/>
      <c r="I82" s="91"/>
      <c r="J82" s="91"/>
      <c r="K82" s="92"/>
      <c r="L82" s="92"/>
      <c r="M82" s="92"/>
      <c r="N82" s="93"/>
      <c r="O82" s="93"/>
      <c r="P82" s="90"/>
    </row>
    <row r="83" spans="1:16" ht="12.75">
      <c r="A83" s="90"/>
      <c r="B83" s="90"/>
      <c r="C83" s="93"/>
      <c r="D83" s="93"/>
      <c r="E83" s="91"/>
      <c r="F83" s="91"/>
      <c r="G83" s="91"/>
      <c r="H83" s="91"/>
      <c r="I83" s="91"/>
      <c r="J83" s="91"/>
      <c r="K83" s="92"/>
      <c r="L83" s="92"/>
      <c r="M83" s="92"/>
      <c r="N83" s="93"/>
      <c r="O83" s="93"/>
      <c r="P83" s="90"/>
    </row>
  </sheetData>
  <mergeCells count="17">
    <mergeCell ref="P3:P4"/>
    <mergeCell ref="A6:P6"/>
    <mergeCell ref="A56:P56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71"/>
  <sheetViews>
    <sheetView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12.7109375" style="0" customWidth="1"/>
    <col min="4" max="4" width="15.00390625" style="0" customWidth="1"/>
    <col min="5" max="5" width="10.28125" style="0" customWidth="1"/>
    <col min="6" max="6" width="12.28125" style="0" customWidth="1"/>
    <col min="7" max="7" width="23.14062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6.00390625" style="0" customWidth="1"/>
  </cols>
  <sheetData>
    <row r="1" spans="1:16" ht="18.75" customHeight="1">
      <c r="A1" s="358" t="s">
        <v>1129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35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2.75" customHeight="1">
      <c r="A3" s="360" t="s">
        <v>0</v>
      </c>
      <c r="B3" s="360" t="s">
        <v>1</v>
      </c>
      <c r="C3" s="360" t="s">
        <v>2</v>
      </c>
      <c r="D3" s="426" t="s">
        <v>12</v>
      </c>
      <c r="E3" s="360" t="s">
        <v>13</v>
      </c>
      <c r="F3" s="423" t="s">
        <v>14</v>
      </c>
      <c r="G3" s="423" t="s">
        <v>15</v>
      </c>
      <c r="H3" s="361" t="s">
        <v>9</v>
      </c>
      <c r="I3" s="357" t="s">
        <v>3</v>
      </c>
      <c r="J3" s="357" t="s">
        <v>4</v>
      </c>
      <c r="K3" s="357" t="s">
        <v>5</v>
      </c>
      <c r="L3" s="360" t="s">
        <v>6</v>
      </c>
      <c r="M3" s="360"/>
      <c r="N3" s="425" t="s">
        <v>17</v>
      </c>
      <c r="O3" s="425"/>
      <c r="P3" s="361" t="s">
        <v>16</v>
      </c>
    </row>
    <row r="4" spans="1:16" ht="42.75" customHeight="1">
      <c r="A4" s="360"/>
      <c r="B4" s="360"/>
      <c r="C4" s="360"/>
      <c r="D4" s="465"/>
      <c r="E4" s="360"/>
      <c r="F4" s="460"/>
      <c r="G4" s="460"/>
      <c r="H4" s="461"/>
      <c r="I4" s="357"/>
      <c r="J4" s="357"/>
      <c r="K4" s="357"/>
      <c r="L4" s="9" t="s">
        <v>7</v>
      </c>
      <c r="M4" s="9" t="s">
        <v>8</v>
      </c>
      <c r="N4" s="11" t="s">
        <v>18</v>
      </c>
      <c r="O4" s="11" t="s">
        <v>19</v>
      </c>
      <c r="P4" s="464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21" t="s">
        <v>10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</row>
    <row r="7" spans="1:16" ht="12.75">
      <c r="A7" s="41">
        <v>1</v>
      </c>
      <c r="B7" s="19" t="s">
        <v>134</v>
      </c>
      <c r="C7" s="2" t="s">
        <v>135</v>
      </c>
      <c r="D7" s="42">
        <v>446295</v>
      </c>
      <c r="E7" s="43">
        <v>42360</v>
      </c>
      <c r="F7" s="41" t="s">
        <v>136</v>
      </c>
      <c r="G7" s="44" t="s">
        <v>137</v>
      </c>
      <c r="H7" s="45" t="s">
        <v>98</v>
      </c>
      <c r="I7" s="42">
        <v>43</v>
      </c>
      <c r="J7" s="42">
        <v>3</v>
      </c>
      <c r="K7" s="42">
        <v>4.1</v>
      </c>
      <c r="L7" s="42">
        <v>685</v>
      </c>
      <c r="M7" s="42">
        <v>614</v>
      </c>
      <c r="N7" s="335">
        <v>60</v>
      </c>
      <c r="O7" s="335">
        <v>554</v>
      </c>
      <c r="P7" s="19" t="s">
        <v>138</v>
      </c>
    </row>
    <row r="8" spans="1:16" ht="12.75">
      <c r="A8" s="41">
        <v>2</v>
      </c>
      <c r="B8" s="19" t="s">
        <v>134</v>
      </c>
      <c r="C8" s="2" t="s">
        <v>135</v>
      </c>
      <c r="D8" s="42">
        <v>446296</v>
      </c>
      <c r="E8" s="43">
        <v>42360</v>
      </c>
      <c r="F8" s="41" t="s">
        <v>136</v>
      </c>
      <c r="G8" s="2" t="s">
        <v>139</v>
      </c>
      <c r="H8" s="45" t="s">
        <v>65</v>
      </c>
      <c r="I8" s="42">
        <v>11</v>
      </c>
      <c r="J8" s="42">
        <v>26</v>
      </c>
      <c r="K8" s="42">
        <v>3.4</v>
      </c>
      <c r="L8" s="42">
        <v>815</v>
      </c>
      <c r="M8" s="42">
        <v>748</v>
      </c>
      <c r="N8" s="335">
        <v>258</v>
      </c>
      <c r="O8" s="335">
        <f>M8-N8</f>
        <v>490</v>
      </c>
      <c r="P8" s="19" t="s">
        <v>140</v>
      </c>
    </row>
    <row r="9" spans="1:16" ht="12.75">
      <c r="A9" s="41">
        <v>3</v>
      </c>
      <c r="B9" s="19" t="s">
        <v>134</v>
      </c>
      <c r="C9" s="2" t="s">
        <v>135</v>
      </c>
      <c r="D9" s="10">
        <v>446296</v>
      </c>
      <c r="E9" s="43">
        <v>42360</v>
      </c>
      <c r="F9" s="41" t="s">
        <v>136</v>
      </c>
      <c r="G9" s="2" t="s">
        <v>139</v>
      </c>
      <c r="H9" s="45" t="s">
        <v>141</v>
      </c>
      <c r="I9" s="10">
        <v>45</v>
      </c>
      <c r="J9" s="10">
        <v>10</v>
      </c>
      <c r="K9" s="10">
        <v>1.4</v>
      </c>
      <c r="L9" s="10">
        <v>542</v>
      </c>
      <c r="M9" s="10">
        <v>482</v>
      </c>
      <c r="N9" s="335">
        <v>291</v>
      </c>
      <c r="O9" s="335">
        <f aca="true" t="shared" si="0" ref="O9:O29">M9-N9</f>
        <v>191</v>
      </c>
      <c r="P9" s="19" t="s">
        <v>142</v>
      </c>
    </row>
    <row r="10" spans="1:16" ht="12.75">
      <c r="A10" s="41">
        <v>4</v>
      </c>
      <c r="B10" s="19" t="s">
        <v>134</v>
      </c>
      <c r="C10" s="2" t="s">
        <v>135</v>
      </c>
      <c r="D10" s="10">
        <v>446297</v>
      </c>
      <c r="E10" s="43">
        <v>42360</v>
      </c>
      <c r="F10" s="41" t="s">
        <v>136</v>
      </c>
      <c r="G10" s="2" t="s">
        <v>143</v>
      </c>
      <c r="H10" s="46" t="s">
        <v>141</v>
      </c>
      <c r="I10" s="10">
        <v>33</v>
      </c>
      <c r="J10" s="10" t="s">
        <v>144</v>
      </c>
      <c r="K10" s="10">
        <v>2</v>
      </c>
      <c r="L10" s="10">
        <v>729</v>
      </c>
      <c r="M10" s="10">
        <v>648</v>
      </c>
      <c r="N10" s="335">
        <v>288</v>
      </c>
      <c r="O10" s="335">
        <f t="shared" si="0"/>
        <v>360</v>
      </c>
      <c r="P10" s="19" t="s">
        <v>142</v>
      </c>
    </row>
    <row r="11" spans="1:16" ht="12.75">
      <c r="A11" s="41">
        <v>5</v>
      </c>
      <c r="B11" s="19" t="s">
        <v>134</v>
      </c>
      <c r="C11" s="2" t="s">
        <v>145</v>
      </c>
      <c r="D11" s="10">
        <v>446298</v>
      </c>
      <c r="E11" s="43">
        <v>42360</v>
      </c>
      <c r="F11" s="41" t="s">
        <v>136</v>
      </c>
      <c r="G11" s="2" t="s">
        <v>137</v>
      </c>
      <c r="H11" s="45" t="s">
        <v>98</v>
      </c>
      <c r="I11" s="10">
        <v>26</v>
      </c>
      <c r="J11" s="10">
        <v>6</v>
      </c>
      <c r="K11" s="10">
        <v>7.6</v>
      </c>
      <c r="L11" s="10">
        <v>1449</v>
      </c>
      <c r="M11" s="10">
        <v>1323</v>
      </c>
      <c r="N11" s="335">
        <v>237</v>
      </c>
      <c r="O11" s="335">
        <f t="shared" si="0"/>
        <v>1086</v>
      </c>
      <c r="P11" s="19" t="s">
        <v>146</v>
      </c>
    </row>
    <row r="12" spans="1:16" ht="12.75">
      <c r="A12" s="41">
        <v>6</v>
      </c>
      <c r="B12" s="19" t="s">
        <v>134</v>
      </c>
      <c r="C12" s="2" t="s">
        <v>145</v>
      </c>
      <c r="D12" s="10">
        <v>446298</v>
      </c>
      <c r="E12" s="43">
        <v>42360</v>
      </c>
      <c r="F12" s="41" t="s">
        <v>136</v>
      </c>
      <c r="G12" s="2" t="s">
        <v>147</v>
      </c>
      <c r="H12" s="45" t="s">
        <v>98</v>
      </c>
      <c r="I12" s="10">
        <v>34</v>
      </c>
      <c r="J12" s="10">
        <v>3</v>
      </c>
      <c r="K12" s="10">
        <v>8.6</v>
      </c>
      <c r="L12" s="10">
        <v>1563</v>
      </c>
      <c r="M12" s="10">
        <v>1364</v>
      </c>
      <c r="N12" s="335">
        <v>328</v>
      </c>
      <c r="O12" s="335">
        <f t="shared" si="0"/>
        <v>1036</v>
      </c>
      <c r="P12" s="19" t="s">
        <v>148</v>
      </c>
    </row>
    <row r="13" spans="1:16" ht="12.75">
      <c r="A13" s="41">
        <v>7</v>
      </c>
      <c r="B13" s="19" t="s">
        <v>134</v>
      </c>
      <c r="C13" s="2" t="s">
        <v>149</v>
      </c>
      <c r="D13" s="10">
        <v>446299</v>
      </c>
      <c r="E13" s="43">
        <v>42360</v>
      </c>
      <c r="F13" s="41" t="s">
        <v>136</v>
      </c>
      <c r="G13" s="2" t="s">
        <v>137</v>
      </c>
      <c r="H13" s="45" t="s">
        <v>98</v>
      </c>
      <c r="I13" s="10">
        <v>29</v>
      </c>
      <c r="J13" s="10">
        <v>30</v>
      </c>
      <c r="K13" s="10">
        <v>4.2</v>
      </c>
      <c r="L13" s="10">
        <v>1197</v>
      </c>
      <c r="M13" s="10">
        <v>1056</v>
      </c>
      <c r="N13" s="335">
        <v>443</v>
      </c>
      <c r="O13" s="335">
        <f t="shared" si="0"/>
        <v>613</v>
      </c>
      <c r="P13" s="19" t="s">
        <v>150</v>
      </c>
    </row>
    <row r="14" spans="1:16" ht="12.75">
      <c r="A14" s="41">
        <v>8</v>
      </c>
      <c r="B14" s="19" t="s">
        <v>134</v>
      </c>
      <c r="C14" s="2" t="s">
        <v>149</v>
      </c>
      <c r="D14" s="10">
        <v>446300</v>
      </c>
      <c r="E14" s="43">
        <v>42360</v>
      </c>
      <c r="F14" s="41" t="s">
        <v>136</v>
      </c>
      <c r="G14" s="2" t="s">
        <v>151</v>
      </c>
      <c r="H14" s="46" t="s">
        <v>98</v>
      </c>
      <c r="I14" s="10">
        <v>11</v>
      </c>
      <c r="J14" s="10" t="s">
        <v>152</v>
      </c>
      <c r="K14" s="10">
        <v>6.9</v>
      </c>
      <c r="L14" s="10">
        <v>444</v>
      </c>
      <c r="M14" s="10">
        <v>389</v>
      </c>
      <c r="N14" s="335">
        <v>52</v>
      </c>
      <c r="O14" s="335">
        <f t="shared" si="0"/>
        <v>337</v>
      </c>
      <c r="P14" s="19" t="s">
        <v>153</v>
      </c>
    </row>
    <row r="15" spans="1:16" ht="12.75">
      <c r="A15" s="41">
        <v>9</v>
      </c>
      <c r="B15" s="19" t="s">
        <v>134</v>
      </c>
      <c r="C15" s="2" t="s">
        <v>149</v>
      </c>
      <c r="D15" s="10">
        <v>446300</v>
      </c>
      <c r="E15" s="43">
        <v>42360</v>
      </c>
      <c r="F15" s="41" t="s">
        <v>136</v>
      </c>
      <c r="G15" s="2" t="s">
        <v>154</v>
      </c>
      <c r="H15" s="45" t="s">
        <v>98</v>
      </c>
      <c r="I15" s="10">
        <v>29</v>
      </c>
      <c r="J15" s="10" t="s">
        <v>155</v>
      </c>
      <c r="K15" s="10">
        <v>10</v>
      </c>
      <c r="L15" s="10">
        <v>716</v>
      </c>
      <c r="M15" s="10">
        <v>616</v>
      </c>
      <c r="N15" s="335">
        <v>6</v>
      </c>
      <c r="O15" s="335">
        <f t="shared" si="0"/>
        <v>610</v>
      </c>
      <c r="P15" s="19" t="s">
        <v>150</v>
      </c>
    </row>
    <row r="16" spans="1:16" ht="12.75">
      <c r="A16" s="41">
        <v>10</v>
      </c>
      <c r="B16" s="19" t="s">
        <v>134</v>
      </c>
      <c r="C16" s="2" t="s">
        <v>156</v>
      </c>
      <c r="D16" s="10">
        <v>446301</v>
      </c>
      <c r="E16" s="43">
        <v>42360</v>
      </c>
      <c r="F16" s="41" t="s">
        <v>136</v>
      </c>
      <c r="G16" s="2" t="s">
        <v>137</v>
      </c>
      <c r="H16" s="45" t="s">
        <v>98</v>
      </c>
      <c r="I16" s="10">
        <v>32</v>
      </c>
      <c r="J16" s="10" t="s">
        <v>157</v>
      </c>
      <c r="K16" s="10">
        <v>5.2</v>
      </c>
      <c r="L16" s="10">
        <v>1024</v>
      </c>
      <c r="M16" s="10">
        <v>866</v>
      </c>
      <c r="N16" s="335">
        <v>337</v>
      </c>
      <c r="O16" s="335">
        <f t="shared" si="0"/>
        <v>529</v>
      </c>
      <c r="P16" s="19" t="s">
        <v>158</v>
      </c>
    </row>
    <row r="17" spans="1:16" ht="12.75">
      <c r="A17" s="41">
        <v>11</v>
      </c>
      <c r="B17" s="19" t="s">
        <v>134</v>
      </c>
      <c r="C17" s="2" t="s">
        <v>156</v>
      </c>
      <c r="D17" s="10">
        <v>446302</v>
      </c>
      <c r="E17" s="43">
        <v>42360</v>
      </c>
      <c r="F17" s="41" t="s">
        <v>159</v>
      </c>
      <c r="G17" s="2" t="s">
        <v>160</v>
      </c>
      <c r="H17" s="45" t="s">
        <v>141</v>
      </c>
      <c r="I17" s="10">
        <v>74</v>
      </c>
      <c r="J17" s="10">
        <v>22</v>
      </c>
      <c r="K17" s="10">
        <v>0.9</v>
      </c>
      <c r="L17" s="10">
        <v>324</v>
      </c>
      <c r="M17" s="10">
        <v>299</v>
      </c>
      <c r="N17" s="335">
        <v>46</v>
      </c>
      <c r="O17" s="335">
        <f t="shared" si="0"/>
        <v>253</v>
      </c>
      <c r="P17" s="19" t="s">
        <v>161</v>
      </c>
    </row>
    <row r="18" spans="1:16" ht="12.75">
      <c r="A18" s="41">
        <v>12</v>
      </c>
      <c r="B18" s="19" t="s">
        <v>134</v>
      </c>
      <c r="C18" s="2" t="s">
        <v>156</v>
      </c>
      <c r="D18" s="10">
        <v>446303</v>
      </c>
      <c r="E18" s="43">
        <v>42360</v>
      </c>
      <c r="F18" s="41" t="s">
        <v>136</v>
      </c>
      <c r="G18" s="2" t="s">
        <v>139</v>
      </c>
      <c r="H18" s="45" t="s">
        <v>141</v>
      </c>
      <c r="I18" s="10">
        <v>16</v>
      </c>
      <c r="J18" s="10">
        <v>6</v>
      </c>
      <c r="K18" s="10">
        <v>3</v>
      </c>
      <c r="L18" s="10">
        <v>1442</v>
      </c>
      <c r="M18" s="10">
        <v>1305</v>
      </c>
      <c r="N18" s="335">
        <v>660</v>
      </c>
      <c r="O18" s="335">
        <f t="shared" si="0"/>
        <v>645</v>
      </c>
      <c r="P18" s="19" t="s">
        <v>158</v>
      </c>
    </row>
    <row r="19" spans="1:16" ht="12.75">
      <c r="A19" s="41">
        <v>13</v>
      </c>
      <c r="B19" s="19" t="s">
        <v>134</v>
      </c>
      <c r="C19" s="2" t="s">
        <v>162</v>
      </c>
      <c r="D19" s="10">
        <v>446304</v>
      </c>
      <c r="E19" s="43">
        <v>42360</v>
      </c>
      <c r="F19" s="41" t="s">
        <v>163</v>
      </c>
      <c r="G19" s="2" t="s">
        <v>143</v>
      </c>
      <c r="H19" s="45" t="s">
        <v>141</v>
      </c>
      <c r="I19" s="10">
        <v>30</v>
      </c>
      <c r="J19" s="10" t="s">
        <v>164</v>
      </c>
      <c r="K19" s="10">
        <v>1.3</v>
      </c>
      <c r="L19" s="10">
        <v>290</v>
      </c>
      <c r="M19" s="10">
        <v>259</v>
      </c>
      <c r="N19" s="335">
        <v>163</v>
      </c>
      <c r="O19" s="335">
        <f t="shared" si="0"/>
        <v>96</v>
      </c>
      <c r="P19" s="19" t="s">
        <v>165</v>
      </c>
    </row>
    <row r="20" spans="1:16" ht="12.75">
      <c r="A20" s="41">
        <v>14</v>
      </c>
      <c r="B20" s="19" t="s">
        <v>134</v>
      </c>
      <c r="C20" s="2" t="s">
        <v>162</v>
      </c>
      <c r="D20" s="10">
        <v>446304</v>
      </c>
      <c r="E20" s="43">
        <v>42360</v>
      </c>
      <c r="F20" s="41" t="s">
        <v>163</v>
      </c>
      <c r="G20" s="19" t="s">
        <v>143</v>
      </c>
      <c r="H20" s="46" t="s">
        <v>141</v>
      </c>
      <c r="I20" s="10">
        <v>33</v>
      </c>
      <c r="J20" s="10" t="s">
        <v>166</v>
      </c>
      <c r="K20" s="10">
        <v>2.3</v>
      </c>
      <c r="L20" s="10">
        <v>686</v>
      </c>
      <c r="M20" s="10">
        <v>620</v>
      </c>
      <c r="N20" s="335">
        <v>476</v>
      </c>
      <c r="O20" s="335">
        <f t="shared" si="0"/>
        <v>144</v>
      </c>
      <c r="P20" s="19" t="s">
        <v>165</v>
      </c>
    </row>
    <row r="21" spans="1:16" ht="12.75">
      <c r="A21" s="41">
        <v>15</v>
      </c>
      <c r="B21" s="19" t="s">
        <v>134</v>
      </c>
      <c r="C21" s="2" t="s">
        <v>162</v>
      </c>
      <c r="D21" s="10">
        <v>446304</v>
      </c>
      <c r="E21" s="43">
        <v>42360</v>
      </c>
      <c r="F21" s="41" t="s">
        <v>163</v>
      </c>
      <c r="G21" s="19" t="s">
        <v>143</v>
      </c>
      <c r="H21" s="45" t="s">
        <v>141</v>
      </c>
      <c r="I21" s="10">
        <v>3</v>
      </c>
      <c r="J21" s="10" t="s">
        <v>167</v>
      </c>
      <c r="K21" s="10">
        <v>1.6</v>
      </c>
      <c r="L21" s="10">
        <v>546</v>
      </c>
      <c r="M21" s="10">
        <v>493</v>
      </c>
      <c r="N21" s="335">
        <v>221</v>
      </c>
      <c r="O21" s="335">
        <f t="shared" si="0"/>
        <v>272</v>
      </c>
      <c r="P21" s="19" t="s">
        <v>165</v>
      </c>
    </row>
    <row r="22" spans="1:16" ht="12.75">
      <c r="A22" s="41">
        <v>16</v>
      </c>
      <c r="B22" s="19" t="s">
        <v>134</v>
      </c>
      <c r="C22" s="2" t="s">
        <v>168</v>
      </c>
      <c r="D22" s="10">
        <v>446305</v>
      </c>
      <c r="E22" s="43">
        <v>42360</v>
      </c>
      <c r="F22" s="41" t="s">
        <v>136</v>
      </c>
      <c r="G22" s="19" t="s">
        <v>143</v>
      </c>
      <c r="H22" s="45" t="s">
        <v>169</v>
      </c>
      <c r="I22" s="10">
        <v>49</v>
      </c>
      <c r="J22" s="47" t="s">
        <v>170</v>
      </c>
      <c r="K22" s="10">
        <v>3</v>
      </c>
      <c r="L22" s="10">
        <v>960</v>
      </c>
      <c r="M22" s="10">
        <v>856</v>
      </c>
      <c r="N22" s="335">
        <v>412</v>
      </c>
      <c r="O22" s="335">
        <f t="shared" si="0"/>
        <v>444</v>
      </c>
      <c r="P22" s="19" t="s">
        <v>171</v>
      </c>
    </row>
    <row r="23" spans="1:16" ht="12.75">
      <c r="A23" s="41">
        <v>17</v>
      </c>
      <c r="B23" s="19" t="s">
        <v>134</v>
      </c>
      <c r="C23" s="2" t="s">
        <v>168</v>
      </c>
      <c r="D23" s="10">
        <v>446305</v>
      </c>
      <c r="E23" s="43">
        <v>42360</v>
      </c>
      <c r="F23" s="41" t="s">
        <v>136</v>
      </c>
      <c r="G23" s="19" t="s">
        <v>143</v>
      </c>
      <c r="H23" s="45" t="s">
        <v>111</v>
      </c>
      <c r="I23" s="10">
        <v>55</v>
      </c>
      <c r="J23" s="47" t="s">
        <v>172</v>
      </c>
      <c r="K23" s="10">
        <v>1.1</v>
      </c>
      <c r="L23" s="10">
        <v>270</v>
      </c>
      <c r="M23" s="10">
        <v>238</v>
      </c>
      <c r="N23" s="335">
        <v>4</v>
      </c>
      <c r="O23" s="335">
        <f t="shared" si="0"/>
        <v>234</v>
      </c>
      <c r="P23" s="19" t="s">
        <v>173</v>
      </c>
    </row>
    <row r="24" spans="1:16" ht="12.75">
      <c r="A24" s="41">
        <v>18</v>
      </c>
      <c r="B24" s="19" t="s">
        <v>134</v>
      </c>
      <c r="C24" s="2" t="s">
        <v>168</v>
      </c>
      <c r="D24" s="10">
        <v>446305</v>
      </c>
      <c r="E24" s="43">
        <v>42360</v>
      </c>
      <c r="F24" s="41" t="s">
        <v>136</v>
      </c>
      <c r="G24" s="19" t="s">
        <v>143</v>
      </c>
      <c r="H24" s="45" t="s">
        <v>174</v>
      </c>
      <c r="I24" s="10">
        <v>15</v>
      </c>
      <c r="J24" s="10">
        <v>23</v>
      </c>
      <c r="K24" s="10">
        <v>2.1</v>
      </c>
      <c r="L24" s="10">
        <v>635</v>
      </c>
      <c r="M24" s="10">
        <v>581</v>
      </c>
      <c r="N24" s="335">
        <v>39</v>
      </c>
      <c r="O24" s="335">
        <f t="shared" si="0"/>
        <v>542</v>
      </c>
      <c r="P24" s="19" t="s">
        <v>175</v>
      </c>
    </row>
    <row r="25" spans="1:16" ht="12.75">
      <c r="A25" s="41">
        <v>19</v>
      </c>
      <c r="B25" s="19" t="s">
        <v>134</v>
      </c>
      <c r="C25" s="2" t="s">
        <v>168</v>
      </c>
      <c r="D25" s="10">
        <v>446306</v>
      </c>
      <c r="E25" s="43">
        <v>42360</v>
      </c>
      <c r="F25" s="41" t="s">
        <v>136</v>
      </c>
      <c r="G25" s="2" t="s">
        <v>139</v>
      </c>
      <c r="H25" s="45" t="s">
        <v>141</v>
      </c>
      <c r="I25" s="10">
        <v>59</v>
      </c>
      <c r="J25" s="10">
        <v>25</v>
      </c>
      <c r="K25" s="10">
        <v>1.2</v>
      </c>
      <c r="L25" s="10">
        <v>507</v>
      </c>
      <c r="M25" s="10">
        <v>454</v>
      </c>
      <c r="N25" s="335">
        <v>116</v>
      </c>
      <c r="O25" s="335">
        <f t="shared" si="0"/>
        <v>338</v>
      </c>
      <c r="P25" s="19" t="s">
        <v>173</v>
      </c>
    </row>
    <row r="26" spans="1:16" ht="12.75">
      <c r="A26" s="41">
        <v>20</v>
      </c>
      <c r="B26" s="19" t="s">
        <v>134</v>
      </c>
      <c r="C26" s="2" t="s">
        <v>176</v>
      </c>
      <c r="D26" s="10">
        <v>446307</v>
      </c>
      <c r="E26" s="43">
        <v>42360</v>
      </c>
      <c r="F26" s="41" t="s">
        <v>136</v>
      </c>
      <c r="G26" s="2" t="s">
        <v>143</v>
      </c>
      <c r="H26" s="45" t="s">
        <v>65</v>
      </c>
      <c r="I26" s="10">
        <v>18</v>
      </c>
      <c r="J26" s="10" t="s">
        <v>177</v>
      </c>
      <c r="K26" s="10">
        <v>2</v>
      </c>
      <c r="L26" s="10">
        <v>381</v>
      </c>
      <c r="M26" s="10">
        <v>337</v>
      </c>
      <c r="N26" s="335">
        <v>31</v>
      </c>
      <c r="O26" s="335">
        <f t="shared" si="0"/>
        <v>306</v>
      </c>
      <c r="P26" s="19" t="s">
        <v>178</v>
      </c>
    </row>
    <row r="27" spans="1:16" ht="12.75">
      <c r="A27" s="41">
        <v>21</v>
      </c>
      <c r="B27" s="19" t="s">
        <v>134</v>
      </c>
      <c r="C27" s="2" t="s">
        <v>176</v>
      </c>
      <c r="D27" s="10">
        <v>446308</v>
      </c>
      <c r="E27" s="43">
        <v>42360</v>
      </c>
      <c r="F27" s="41" t="s">
        <v>136</v>
      </c>
      <c r="G27" s="2" t="s">
        <v>137</v>
      </c>
      <c r="H27" s="45" t="s">
        <v>98</v>
      </c>
      <c r="I27" s="10">
        <v>44</v>
      </c>
      <c r="J27" s="10" t="s">
        <v>164</v>
      </c>
      <c r="K27" s="10">
        <v>8.9</v>
      </c>
      <c r="L27" s="10">
        <v>2651</v>
      </c>
      <c r="M27" s="10">
        <v>2347</v>
      </c>
      <c r="N27" s="335">
        <v>542</v>
      </c>
      <c r="O27" s="335">
        <f t="shared" si="0"/>
        <v>1805</v>
      </c>
      <c r="P27" s="19" t="s">
        <v>179</v>
      </c>
    </row>
    <row r="28" spans="1:16" ht="15.75">
      <c r="A28" s="41">
        <v>22</v>
      </c>
      <c r="B28" s="462" t="s">
        <v>180</v>
      </c>
      <c r="C28" s="463"/>
      <c r="D28" s="48">
        <v>446311</v>
      </c>
      <c r="E28" s="43">
        <v>42366</v>
      </c>
      <c r="F28" s="41" t="s">
        <v>136</v>
      </c>
      <c r="G28" s="49" t="s">
        <v>139</v>
      </c>
      <c r="H28" s="49" t="s">
        <v>181</v>
      </c>
      <c r="I28" s="50">
        <v>63</v>
      </c>
      <c r="J28" s="50">
        <v>59</v>
      </c>
      <c r="K28" s="48">
        <v>0.8</v>
      </c>
      <c r="L28" s="48">
        <v>115</v>
      </c>
      <c r="M28" s="51">
        <v>94</v>
      </c>
      <c r="N28" s="335">
        <v>5</v>
      </c>
      <c r="O28" s="335">
        <f t="shared" si="0"/>
        <v>89</v>
      </c>
      <c r="P28" s="19" t="s">
        <v>171</v>
      </c>
    </row>
    <row r="29" spans="1:16" ht="12.75">
      <c r="A29" s="41">
        <v>23</v>
      </c>
      <c r="B29" s="2" t="s">
        <v>134</v>
      </c>
      <c r="C29" s="2" t="s">
        <v>149</v>
      </c>
      <c r="D29" s="10">
        <v>446312</v>
      </c>
      <c r="E29" s="52">
        <v>42366</v>
      </c>
      <c r="F29" s="19" t="s">
        <v>136</v>
      </c>
      <c r="G29" s="19" t="s">
        <v>182</v>
      </c>
      <c r="H29" s="19" t="s">
        <v>98</v>
      </c>
      <c r="I29" s="10">
        <v>31</v>
      </c>
      <c r="J29" s="53" t="s">
        <v>183</v>
      </c>
      <c r="K29" s="10">
        <v>5.6</v>
      </c>
      <c r="L29" s="10">
        <v>610</v>
      </c>
      <c r="M29" s="10">
        <v>545</v>
      </c>
      <c r="N29" s="335">
        <v>66</v>
      </c>
      <c r="O29" s="335">
        <f t="shared" si="0"/>
        <v>479</v>
      </c>
      <c r="P29" s="19" t="s">
        <v>150</v>
      </c>
    </row>
    <row r="30" spans="1:16" ht="18.75">
      <c r="A30" s="419" t="s">
        <v>11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74"/>
    </row>
    <row r="31" spans="1:16" ht="12.75">
      <c r="A31" s="2">
        <v>24</v>
      </c>
      <c r="B31" s="2" t="s">
        <v>134</v>
      </c>
      <c r="C31" s="2" t="s">
        <v>168</v>
      </c>
      <c r="D31" s="10">
        <v>446313</v>
      </c>
      <c r="E31" s="13">
        <v>42389</v>
      </c>
      <c r="F31" s="335" t="s">
        <v>136</v>
      </c>
      <c r="G31" s="335" t="s">
        <v>608</v>
      </c>
      <c r="H31" s="335" t="s">
        <v>667</v>
      </c>
      <c r="I31" s="14">
        <v>35</v>
      </c>
      <c r="J31" s="14">
        <v>1</v>
      </c>
      <c r="K31" s="15">
        <v>3.7</v>
      </c>
      <c r="L31" s="15">
        <v>42</v>
      </c>
      <c r="M31" s="15">
        <v>33</v>
      </c>
      <c r="N31" s="335">
        <v>0</v>
      </c>
      <c r="O31" s="335">
        <v>33</v>
      </c>
      <c r="P31" s="2" t="s">
        <v>171</v>
      </c>
    </row>
    <row r="32" spans="1:16" ht="12.75">
      <c r="A32" s="2">
        <v>25</v>
      </c>
      <c r="B32" s="2" t="s">
        <v>134</v>
      </c>
      <c r="C32" s="2" t="s">
        <v>168</v>
      </c>
      <c r="D32" s="10">
        <v>446313</v>
      </c>
      <c r="E32" s="13">
        <v>42389</v>
      </c>
      <c r="F32" s="335" t="s">
        <v>136</v>
      </c>
      <c r="G32" s="335" t="s">
        <v>608</v>
      </c>
      <c r="H32" s="335" t="s">
        <v>667</v>
      </c>
      <c r="I32" s="14">
        <v>7</v>
      </c>
      <c r="J32" s="14">
        <v>4</v>
      </c>
      <c r="K32" s="15">
        <v>4</v>
      </c>
      <c r="L32" s="15">
        <v>48</v>
      </c>
      <c r="M32" s="15">
        <v>41</v>
      </c>
      <c r="N32" s="335">
        <v>0</v>
      </c>
      <c r="O32" s="335">
        <v>41</v>
      </c>
      <c r="P32" s="2" t="s">
        <v>175</v>
      </c>
    </row>
    <row r="33" spans="1:16" ht="12.75">
      <c r="A33" s="2">
        <v>26</v>
      </c>
      <c r="B33" s="2" t="s">
        <v>134</v>
      </c>
      <c r="C33" s="2" t="s">
        <v>168</v>
      </c>
      <c r="D33" s="10">
        <v>446313</v>
      </c>
      <c r="E33" s="13">
        <v>42389</v>
      </c>
      <c r="F33" s="335" t="s">
        <v>136</v>
      </c>
      <c r="G33" s="335" t="s">
        <v>608</v>
      </c>
      <c r="H33" s="335" t="s">
        <v>667</v>
      </c>
      <c r="I33" s="14">
        <v>64</v>
      </c>
      <c r="J33" s="14">
        <v>10</v>
      </c>
      <c r="K33" s="14">
        <v>3.2</v>
      </c>
      <c r="L33" s="14">
        <v>68</v>
      </c>
      <c r="M33" s="14">
        <v>58</v>
      </c>
      <c r="N33" s="335">
        <v>0</v>
      </c>
      <c r="O33" s="335">
        <v>58</v>
      </c>
      <c r="P33" s="2" t="s">
        <v>173</v>
      </c>
    </row>
    <row r="34" spans="1:16" ht="12.75">
      <c r="A34" s="2">
        <v>27</v>
      </c>
      <c r="B34" s="2" t="s">
        <v>134</v>
      </c>
      <c r="C34" s="2" t="s">
        <v>168</v>
      </c>
      <c r="D34" s="10">
        <v>446314</v>
      </c>
      <c r="E34" s="13">
        <v>42389</v>
      </c>
      <c r="F34" s="335" t="s">
        <v>136</v>
      </c>
      <c r="G34" s="335" t="s">
        <v>707</v>
      </c>
      <c r="H34" s="335" t="s">
        <v>667</v>
      </c>
      <c r="I34" s="14">
        <v>38</v>
      </c>
      <c r="J34" s="14">
        <v>5</v>
      </c>
      <c r="K34" s="15">
        <v>5.8</v>
      </c>
      <c r="L34" s="15">
        <v>257</v>
      </c>
      <c r="M34" s="15">
        <v>227</v>
      </c>
      <c r="N34" s="335">
        <v>10</v>
      </c>
      <c r="O34" s="335">
        <v>217</v>
      </c>
      <c r="P34" s="2" t="s">
        <v>171</v>
      </c>
    </row>
    <row r="35" spans="1:16" ht="12.75">
      <c r="A35" s="2">
        <v>28</v>
      </c>
      <c r="B35" s="2" t="s">
        <v>134</v>
      </c>
      <c r="C35" s="2" t="s">
        <v>176</v>
      </c>
      <c r="D35" s="10">
        <v>446315</v>
      </c>
      <c r="E35" s="336">
        <v>42024</v>
      </c>
      <c r="F35" s="337" t="s">
        <v>163</v>
      </c>
      <c r="G35" s="337" t="s">
        <v>608</v>
      </c>
      <c r="H35" s="337" t="s">
        <v>667</v>
      </c>
      <c r="I35" s="338">
        <v>16</v>
      </c>
      <c r="J35" s="338">
        <v>14</v>
      </c>
      <c r="K35" s="338">
        <v>2.7</v>
      </c>
      <c r="L35" s="338">
        <v>115</v>
      </c>
      <c r="M35" s="338">
        <v>104</v>
      </c>
      <c r="N35" s="337">
        <v>0</v>
      </c>
      <c r="O35" s="337">
        <v>104</v>
      </c>
      <c r="P35" s="2" t="s">
        <v>178</v>
      </c>
    </row>
    <row r="36" spans="1:16" ht="12.75">
      <c r="A36" s="2">
        <v>29</v>
      </c>
      <c r="B36" s="2" t="s">
        <v>134</v>
      </c>
      <c r="C36" s="2" t="s">
        <v>176</v>
      </c>
      <c r="D36" s="10">
        <v>446315</v>
      </c>
      <c r="E36" s="13">
        <v>42389</v>
      </c>
      <c r="F36" s="335" t="s">
        <v>136</v>
      </c>
      <c r="G36" s="335" t="s">
        <v>608</v>
      </c>
      <c r="H36" s="335" t="s">
        <v>667</v>
      </c>
      <c r="I36" s="14">
        <v>31</v>
      </c>
      <c r="J36" s="14">
        <v>2</v>
      </c>
      <c r="K36" s="14">
        <v>5.2</v>
      </c>
      <c r="L36" s="14">
        <v>113</v>
      </c>
      <c r="M36" s="14">
        <v>91</v>
      </c>
      <c r="N36" s="335">
        <v>1</v>
      </c>
      <c r="O36" s="335">
        <v>90</v>
      </c>
      <c r="P36" s="2" t="s">
        <v>1090</v>
      </c>
    </row>
    <row r="37" spans="1:16" ht="12.75">
      <c r="A37" s="2">
        <v>30</v>
      </c>
      <c r="B37" s="2" t="s">
        <v>134</v>
      </c>
      <c r="C37" s="2" t="s">
        <v>176</v>
      </c>
      <c r="D37" s="10">
        <v>446315</v>
      </c>
      <c r="E37" s="339">
        <v>42389</v>
      </c>
      <c r="F37" s="340" t="s">
        <v>136</v>
      </c>
      <c r="G37" s="340" t="s">
        <v>608</v>
      </c>
      <c r="H37" s="335" t="s">
        <v>667</v>
      </c>
      <c r="I37" s="14">
        <v>30</v>
      </c>
      <c r="J37" s="14">
        <v>17</v>
      </c>
      <c r="K37" s="14">
        <v>1.3</v>
      </c>
      <c r="L37" s="14">
        <v>24</v>
      </c>
      <c r="M37" s="14">
        <v>16</v>
      </c>
      <c r="N37" s="335">
        <v>0</v>
      </c>
      <c r="O37" s="335">
        <v>16</v>
      </c>
      <c r="P37" s="2" t="s">
        <v>1090</v>
      </c>
    </row>
    <row r="38" spans="1:16" ht="12.75">
      <c r="A38" s="2">
        <v>31</v>
      </c>
      <c r="B38" s="2" t="s">
        <v>134</v>
      </c>
      <c r="C38" s="2" t="s">
        <v>156</v>
      </c>
      <c r="D38" s="10">
        <v>446316</v>
      </c>
      <c r="E38" s="339">
        <v>42389</v>
      </c>
      <c r="F38" s="340" t="s">
        <v>136</v>
      </c>
      <c r="G38" s="340" t="s">
        <v>608</v>
      </c>
      <c r="H38" s="335" t="s">
        <v>169</v>
      </c>
      <c r="I38" s="14">
        <v>17</v>
      </c>
      <c r="J38" s="14">
        <v>18</v>
      </c>
      <c r="K38" s="14">
        <v>2</v>
      </c>
      <c r="L38" s="14">
        <v>11</v>
      </c>
      <c r="M38" s="14">
        <v>9</v>
      </c>
      <c r="N38" s="335">
        <v>0</v>
      </c>
      <c r="O38" s="335">
        <v>9</v>
      </c>
      <c r="P38" s="2" t="s">
        <v>158</v>
      </c>
    </row>
    <row r="39" spans="1:16" ht="12.75">
      <c r="A39" s="2">
        <v>32</v>
      </c>
      <c r="B39" s="2" t="s">
        <v>134</v>
      </c>
      <c r="C39" s="2" t="s">
        <v>156</v>
      </c>
      <c r="D39" s="10">
        <v>446316</v>
      </c>
      <c r="E39" s="13">
        <v>42389</v>
      </c>
      <c r="F39" s="335" t="s">
        <v>159</v>
      </c>
      <c r="G39" s="335" t="s">
        <v>608</v>
      </c>
      <c r="H39" s="335" t="s">
        <v>141</v>
      </c>
      <c r="I39" s="14">
        <v>61</v>
      </c>
      <c r="J39" s="16">
        <v>6</v>
      </c>
      <c r="K39" s="15">
        <v>3.9</v>
      </c>
      <c r="L39" s="15">
        <v>63</v>
      </c>
      <c r="M39" s="15">
        <v>51</v>
      </c>
      <c r="N39" s="335">
        <v>0</v>
      </c>
      <c r="O39" s="335">
        <v>51</v>
      </c>
      <c r="P39" s="2" t="s">
        <v>158</v>
      </c>
    </row>
    <row r="40" spans="1:16" ht="12.75">
      <c r="A40" s="2">
        <v>33</v>
      </c>
      <c r="B40" s="2" t="s">
        <v>134</v>
      </c>
      <c r="C40" s="2" t="s">
        <v>156</v>
      </c>
      <c r="D40" s="14">
        <v>446317</v>
      </c>
      <c r="E40" s="13">
        <v>42389</v>
      </c>
      <c r="F40" s="335" t="s">
        <v>136</v>
      </c>
      <c r="G40" s="335" t="s">
        <v>1091</v>
      </c>
      <c r="H40" s="335" t="s">
        <v>98</v>
      </c>
      <c r="I40" s="14">
        <v>53</v>
      </c>
      <c r="J40" s="14">
        <v>13</v>
      </c>
      <c r="K40" s="14">
        <v>0.2</v>
      </c>
      <c r="L40" s="14">
        <v>28</v>
      </c>
      <c r="M40" s="14">
        <v>23</v>
      </c>
      <c r="N40" s="335">
        <v>0</v>
      </c>
      <c r="O40" s="335">
        <v>23</v>
      </c>
      <c r="P40" s="2" t="s">
        <v>1092</v>
      </c>
    </row>
    <row r="41" spans="1:16" ht="12.75">
      <c r="A41" s="2">
        <v>34</v>
      </c>
      <c r="B41" s="2" t="s">
        <v>134</v>
      </c>
      <c r="C41" s="2" t="s">
        <v>156</v>
      </c>
      <c r="D41" s="14">
        <v>446317</v>
      </c>
      <c r="E41" s="13">
        <v>42389</v>
      </c>
      <c r="F41" s="335" t="s">
        <v>136</v>
      </c>
      <c r="G41" s="335" t="s">
        <v>1091</v>
      </c>
      <c r="H41" s="335" t="s">
        <v>1093</v>
      </c>
      <c r="I41" s="14">
        <v>54</v>
      </c>
      <c r="J41" s="14">
        <v>13</v>
      </c>
      <c r="K41" s="15">
        <v>0.2</v>
      </c>
      <c r="L41" s="15">
        <v>28</v>
      </c>
      <c r="M41" s="15">
        <v>24</v>
      </c>
      <c r="N41" s="335">
        <v>0</v>
      </c>
      <c r="O41" s="335">
        <v>24</v>
      </c>
      <c r="P41" s="2" t="s">
        <v>1092</v>
      </c>
    </row>
    <row r="42" spans="1:16" ht="12.75">
      <c r="A42" s="2">
        <v>35</v>
      </c>
      <c r="B42" s="2" t="s">
        <v>134</v>
      </c>
      <c r="C42" s="2" t="s">
        <v>156</v>
      </c>
      <c r="D42" s="14">
        <v>446317</v>
      </c>
      <c r="E42" s="13">
        <v>42389</v>
      </c>
      <c r="F42" s="38" t="s">
        <v>159</v>
      </c>
      <c r="G42" s="335" t="s">
        <v>1091</v>
      </c>
      <c r="H42" s="38" t="s">
        <v>111</v>
      </c>
      <c r="I42" s="10">
        <v>74</v>
      </c>
      <c r="J42" s="10">
        <v>28</v>
      </c>
      <c r="K42" s="10">
        <v>0.1</v>
      </c>
      <c r="L42" s="10">
        <v>1</v>
      </c>
      <c r="M42" s="10">
        <v>0</v>
      </c>
      <c r="N42" s="38">
        <v>0</v>
      </c>
      <c r="O42" s="38">
        <v>1</v>
      </c>
      <c r="P42" s="2" t="s">
        <v>161</v>
      </c>
    </row>
    <row r="43" spans="1:16" ht="12.75">
      <c r="A43" s="2">
        <v>36</v>
      </c>
      <c r="B43" s="2" t="s">
        <v>134</v>
      </c>
      <c r="C43" s="2" t="s">
        <v>156</v>
      </c>
      <c r="D43" s="14">
        <v>446317</v>
      </c>
      <c r="E43" s="13">
        <v>42389</v>
      </c>
      <c r="F43" s="38" t="s">
        <v>159</v>
      </c>
      <c r="G43" s="335" t="s">
        <v>1091</v>
      </c>
      <c r="H43" s="38" t="s">
        <v>111</v>
      </c>
      <c r="I43" s="10">
        <v>73</v>
      </c>
      <c r="J43" s="10">
        <v>33</v>
      </c>
      <c r="K43" s="10">
        <v>0.1</v>
      </c>
      <c r="L43" s="10">
        <v>6</v>
      </c>
      <c r="M43" s="10">
        <v>5</v>
      </c>
      <c r="N43" s="38">
        <v>0</v>
      </c>
      <c r="O43" s="38">
        <v>5</v>
      </c>
      <c r="P43" s="2" t="s">
        <v>161</v>
      </c>
    </row>
    <row r="44" spans="1:16" ht="12.75">
      <c r="A44" s="2">
        <v>37</v>
      </c>
      <c r="B44" s="2" t="s">
        <v>134</v>
      </c>
      <c r="C44" s="2" t="s">
        <v>156</v>
      </c>
      <c r="D44" s="10">
        <v>446318</v>
      </c>
      <c r="E44" s="13">
        <v>42389</v>
      </c>
      <c r="F44" s="38" t="s">
        <v>159</v>
      </c>
      <c r="G44" s="38" t="s">
        <v>710</v>
      </c>
      <c r="H44" s="38" t="s">
        <v>65</v>
      </c>
      <c r="I44" s="10">
        <v>3</v>
      </c>
      <c r="J44" s="10">
        <v>14</v>
      </c>
      <c r="K44" s="10">
        <v>0.2</v>
      </c>
      <c r="L44" s="10">
        <v>22</v>
      </c>
      <c r="M44" s="10">
        <v>16</v>
      </c>
      <c r="N44" s="38">
        <v>0</v>
      </c>
      <c r="O44" s="38">
        <v>16</v>
      </c>
      <c r="P44" s="2" t="s">
        <v>1094</v>
      </c>
    </row>
    <row r="45" spans="1:16" ht="12.75">
      <c r="A45" s="2">
        <v>38</v>
      </c>
      <c r="B45" s="2" t="s">
        <v>134</v>
      </c>
      <c r="C45" s="2" t="s">
        <v>168</v>
      </c>
      <c r="D45" s="10">
        <v>446319</v>
      </c>
      <c r="E45" s="28">
        <v>42391</v>
      </c>
      <c r="F45" s="38" t="s">
        <v>136</v>
      </c>
      <c r="G45" s="38" t="s">
        <v>710</v>
      </c>
      <c r="H45" s="2" t="s">
        <v>1093</v>
      </c>
      <c r="I45" s="10">
        <v>46</v>
      </c>
      <c r="J45" s="10">
        <v>2</v>
      </c>
      <c r="K45" s="10">
        <v>0.1</v>
      </c>
      <c r="L45" s="10">
        <v>11</v>
      </c>
      <c r="M45" s="10">
        <v>9</v>
      </c>
      <c r="N45" s="38">
        <v>0</v>
      </c>
      <c r="O45" s="38">
        <v>9</v>
      </c>
      <c r="P45" s="2" t="s">
        <v>171</v>
      </c>
    </row>
    <row r="46" spans="1:16" ht="12.75">
      <c r="A46" s="2">
        <v>39</v>
      </c>
      <c r="B46" s="2" t="s">
        <v>134</v>
      </c>
      <c r="C46" s="2" t="s">
        <v>168</v>
      </c>
      <c r="D46" s="10">
        <v>446319</v>
      </c>
      <c r="E46" s="28">
        <v>42391</v>
      </c>
      <c r="F46" s="38" t="s">
        <v>136</v>
      </c>
      <c r="G46" s="38" t="s">
        <v>710</v>
      </c>
      <c r="H46" s="2" t="s">
        <v>1093</v>
      </c>
      <c r="I46" s="10">
        <v>44</v>
      </c>
      <c r="J46" s="10">
        <v>17</v>
      </c>
      <c r="K46" s="10">
        <v>0.1</v>
      </c>
      <c r="L46" s="10">
        <v>1</v>
      </c>
      <c r="M46" s="10">
        <v>1</v>
      </c>
      <c r="N46" s="38">
        <v>0</v>
      </c>
      <c r="O46" s="38">
        <v>1</v>
      </c>
      <c r="P46" s="2" t="s">
        <v>171</v>
      </c>
    </row>
    <row r="47" spans="1:16" ht="12.75">
      <c r="A47" s="2">
        <v>40</v>
      </c>
      <c r="B47" s="2" t="s">
        <v>134</v>
      </c>
      <c r="C47" s="2" t="s">
        <v>145</v>
      </c>
      <c r="D47" s="10">
        <v>446320</v>
      </c>
      <c r="E47" s="28">
        <v>42391</v>
      </c>
      <c r="F47" s="38" t="s">
        <v>136</v>
      </c>
      <c r="G47" s="38" t="s">
        <v>608</v>
      </c>
      <c r="H47" s="2" t="s">
        <v>169</v>
      </c>
      <c r="I47" s="10">
        <v>58</v>
      </c>
      <c r="J47" s="10">
        <v>1</v>
      </c>
      <c r="K47" s="10">
        <v>2.2</v>
      </c>
      <c r="L47" s="10">
        <v>45</v>
      </c>
      <c r="M47" s="10">
        <v>35</v>
      </c>
      <c r="N47" s="38">
        <v>0</v>
      </c>
      <c r="O47" s="38">
        <v>35</v>
      </c>
      <c r="P47" s="2" t="s">
        <v>1095</v>
      </c>
    </row>
    <row r="48" spans="1:16" ht="12.75">
      <c r="A48" s="2">
        <v>41</v>
      </c>
      <c r="B48" s="2" t="s">
        <v>134</v>
      </c>
      <c r="C48" s="2" t="s">
        <v>145</v>
      </c>
      <c r="D48" s="10">
        <v>446320</v>
      </c>
      <c r="E48" s="28">
        <v>42391</v>
      </c>
      <c r="F48" s="38" t="s">
        <v>136</v>
      </c>
      <c r="G48" s="38" t="s">
        <v>608</v>
      </c>
      <c r="H48" s="2" t="s">
        <v>98</v>
      </c>
      <c r="I48" s="10">
        <v>34</v>
      </c>
      <c r="J48" s="10">
        <v>6</v>
      </c>
      <c r="K48" s="10">
        <v>7.6</v>
      </c>
      <c r="L48" s="10">
        <v>335</v>
      </c>
      <c r="M48" s="10">
        <v>311</v>
      </c>
      <c r="N48" s="38">
        <v>6</v>
      </c>
      <c r="O48" s="38">
        <v>305</v>
      </c>
      <c r="P48" s="2" t="s">
        <v>148</v>
      </c>
    </row>
    <row r="49" spans="1:16" ht="12.75">
      <c r="A49" s="2">
        <v>42</v>
      </c>
      <c r="B49" s="2" t="s">
        <v>134</v>
      </c>
      <c r="C49" s="2" t="s">
        <v>145</v>
      </c>
      <c r="D49" s="10">
        <v>446320</v>
      </c>
      <c r="E49" s="28">
        <v>42391</v>
      </c>
      <c r="F49" s="38" t="s">
        <v>136</v>
      </c>
      <c r="G49" s="38" t="s">
        <v>608</v>
      </c>
      <c r="H49" s="2" t="s">
        <v>98</v>
      </c>
      <c r="I49" s="10">
        <v>43</v>
      </c>
      <c r="J49" s="10">
        <v>6</v>
      </c>
      <c r="K49" s="10">
        <v>1.1</v>
      </c>
      <c r="L49" s="10">
        <v>63</v>
      </c>
      <c r="M49" s="10">
        <v>56</v>
      </c>
      <c r="N49" s="38">
        <v>0</v>
      </c>
      <c r="O49" s="38">
        <v>56</v>
      </c>
      <c r="P49" s="2" t="s">
        <v>148</v>
      </c>
    </row>
    <row r="50" spans="1:16" ht="12.75">
      <c r="A50" s="2">
        <v>43</v>
      </c>
      <c r="B50" s="2" t="s">
        <v>134</v>
      </c>
      <c r="C50" s="2" t="s">
        <v>145</v>
      </c>
      <c r="D50" s="10">
        <v>446322</v>
      </c>
      <c r="E50" s="28">
        <v>42391</v>
      </c>
      <c r="F50" s="38" t="s">
        <v>136</v>
      </c>
      <c r="G50" s="38" t="s">
        <v>707</v>
      </c>
      <c r="H50" s="2" t="s">
        <v>98</v>
      </c>
      <c r="I50" s="10">
        <v>49</v>
      </c>
      <c r="J50" s="47" t="s">
        <v>170</v>
      </c>
      <c r="K50" s="10">
        <v>6</v>
      </c>
      <c r="L50" s="10">
        <v>227</v>
      </c>
      <c r="M50" s="10">
        <v>198</v>
      </c>
      <c r="N50" s="38">
        <v>1</v>
      </c>
      <c r="O50" s="38">
        <v>197</v>
      </c>
      <c r="P50" s="2" t="s">
        <v>148</v>
      </c>
    </row>
    <row r="51" spans="1:16" ht="12.75">
      <c r="A51" s="2">
        <v>44</v>
      </c>
      <c r="B51" s="2" t="s">
        <v>134</v>
      </c>
      <c r="C51" s="2" t="s">
        <v>149</v>
      </c>
      <c r="D51" s="10">
        <v>446323</v>
      </c>
      <c r="E51" s="28">
        <v>42391</v>
      </c>
      <c r="F51" s="38" t="s">
        <v>136</v>
      </c>
      <c r="G51" s="38" t="s">
        <v>608</v>
      </c>
      <c r="H51" s="2" t="s">
        <v>1093</v>
      </c>
      <c r="I51" s="10">
        <v>35</v>
      </c>
      <c r="J51" s="10">
        <v>1</v>
      </c>
      <c r="K51" s="10">
        <v>5.4</v>
      </c>
      <c r="L51" s="10">
        <v>100</v>
      </c>
      <c r="M51" s="10">
        <v>78</v>
      </c>
      <c r="N51" s="38">
        <v>0</v>
      </c>
      <c r="O51" s="38">
        <v>78</v>
      </c>
      <c r="P51" s="2" t="s">
        <v>150</v>
      </c>
    </row>
    <row r="52" spans="1:16" ht="12.75">
      <c r="A52" s="2">
        <v>45</v>
      </c>
      <c r="B52" s="2" t="s">
        <v>134</v>
      </c>
      <c r="C52" s="2" t="s">
        <v>149</v>
      </c>
      <c r="D52" s="10">
        <v>446323</v>
      </c>
      <c r="E52" s="28">
        <v>42391</v>
      </c>
      <c r="F52" s="38" t="s">
        <v>136</v>
      </c>
      <c r="G52" s="38" t="s">
        <v>608</v>
      </c>
      <c r="H52" s="2" t="s">
        <v>169</v>
      </c>
      <c r="I52" s="10">
        <v>17</v>
      </c>
      <c r="J52" s="10">
        <v>12</v>
      </c>
      <c r="K52" s="10">
        <v>2.7</v>
      </c>
      <c r="L52" s="10">
        <v>41</v>
      </c>
      <c r="M52" s="10">
        <v>33</v>
      </c>
      <c r="N52" s="38">
        <v>0</v>
      </c>
      <c r="O52" s="38">
        <v>77</v>
      </c>
      <c r="P52" s="2" t="s">
        <v>150</v>
      </c>
    </row>
    <row r="53" spans="1:16" ht="12.75">
      <c r="A53" s="2">
        <v>46</v>
      </c>
      <c r="B53" s="2" t="s">
        <v>134</v>
      </c>
      <c r="C53" s="2" t="s">
        <v>149</v>
      </c>
      <c r="D53" s="10">
        <v>446323</v>
      </c>
      <c r="E53" s="28">
        <v>42391</v>
      </c>
      <c r="F53" s="38" t="s">
        <v>136</v>
      </c>
      <c r="G53" s="38" t="s">
        <v>608</v>
      </c>
      <c r="H53" s="2" t="s">
        <v>667</v>
      </c>
      <c r="I53" s="10">
        <v>13</v>
      </c>
      <c r="J53" s="10">
        <v>20</v>
      </c>
      <c r="K53" s="10">
        <v>2.9</v>
      </c>
      <c r="L53" s="10">
        <v>90</v>
      </c>
      <c r="M53" s="10">
        <v>81</v>
      </c>
      <c r="N53" s="38">
        <v>0</v>
      </c>
      <c r="O53" s="38">
        <v>81</v>
      </c>
      <c r="P53" s="2" t="s">
        <v>153</v>
      </c>
    </row>
    <row r="54" spans="1:16" ht="12.75">
      <c r="A54" s="2">
        <v>47</v>
      </c>
      <c r="B54" s="2" t="s">
        <v>134</v>
      </c>
      <c r="C54" s="2" t="s">
        <v>149</v>
      </c>
      <c r="D54" s="10">
        <v>446323</v>
      </c>
      <c r="E54" s="28">
        <v>42391</v>
      </c>
      <c r="F54" s="38" t="s">
        <v>136</v>
      </c>
      <c r="G54" s="38" t="s">
        <v>608</v>
      </c>
      <c r="H54" s="2" t="s">
        <v>667</v>
      </c>
      <c r="I54" s="10">
        <v>19</v>
      </c>
      <c r="J54" s="10">
        <v>1</v>
      </c>
      <c r="K54" s="10">
        <v>8.7</v>
      </c>
      <c r="L54" s="10">
        <v>265</v>
      </c>
      <c r="M54" s="10">
        <v>229</v>
      </c>
      <c r="N54" s="38">
        <v>0</v>
      </c>
      <c r="O54" s="38">
        <v>229</v>
      </c>
      <c r="P54" s="2" t="s">
        <v>150</v>
      </c>
    </row>
    <row r="55" spans="1:16" ht="12.75">
      <c r="A55" s="2">
        <v>48</v>
      </c>
      <c r="B55" s="2" t="s">
        <v>134</v>
      </c>
      <c r="C55" s="2" t="s">
        <v>135</v>
      </c>
      <c r="D55" s="10">
        <v>446324</v>
      </c>
      <c r="E55" s="28">
        <v>42397</v>
      </c>
      <c r="F55" s="2" t="s">
        <v>163</v>
      </c>
      <c r="G55" s="38" t="s">
        <v>1096</v>
      </c>
      <c r="H55" s="2" t="s">
        <v>141</v>
      </c>
      <c r="I55" s="10">
        <v>57</v>
      </c>
      <c r="J55" s="10">
        <v>41</v>
      </c>
      <c r="K55" s="10">
        <v>5.8</v>
      </c>
      <c r="L55" s="10">
        <v>112</v>
      </c>
      <c r="M55" s="10">
        <v>96</v>
      </c>
      <c r="N55" s="38">
        <v>2</v>
      </c>
      <c r="O55" s="38">
        <v>94</v>
      </c>
      <c r="P55" s="2" t="s">
        <v>1097</v>
      </c>
    </row>
    <row r="56" spans="1:16" ht="12.75">
      <c r="A56" s="2">
        <v>49</v>
      </c>
      <c r="B56" s="2" t="s">
        <v>134</v>
      </c>
      <c r="C56" s="2" t="s">
        <v>135</v>
      </c>
      <c r="D56" s="10">
        <v>446324</v>
      </c>
      <c r="E56" s="28">
        <v>42397</v>
      </c>
      <c r="F56" s="2" t="s">
        <v>136</v>
      </c>
      <c r="G56" s="38" t="s">
        <v>1096</v>
      </c>
      <c r="H56" s="2" t="s">
        <v>98</v>
      </c>
      <c r="I56" s="10">
        <v>21</v>
      </c>
      <c r="J56" s="10">
        <v>18</v>
      </c>
      <c r="K56" s="10">
        <v>4.9</v>
      </c>
      <c r="L56" s="10">
        <v>108</v>
      </c>
      <c r="M56" s="10">
        <v>86</v>
      </c>
      <c r="N56" s="38">
        <v>0</v>
      </c>
      <c r="O56" s="38">
        <v>86</v>
      </c>
      <c r="P56" s="2" t="s">
        <v>138</v>
      </c>
    </row>
    <row r="57" spans="1:16" ht="12.75">
      <c r="A57" s="2">
        <v>50</v>
      </c>
      <c r="B57" s="2" t="s">
        <v>134</v>
      </c>
      <c r="C57" s="2" t="s">
        <v>162</v>
      </c>
      <c r="D57" s="10">
        <v>446325</v>
      </c>
      <c r="E57" s="28">
        <v>42397</v>
      </c>
      <c r="F57" s="2" t="s">
        <v>163</v>
      </c>
      <c r="G57" s="38" t="s">
        <v>1096</v>
      </c>
      <c r="H57" s="2" t="s">
        <v>141</v>
      </c>
      <c r="I57" s="10">
        <v>1</v>
      </c>
      <c r="J57" s="10">
        <v>30</v>
      </c>
      <c r="K57" s="10">
        <v>5.5</v>
      </c>
      <c r="L57" s="10">
        <v>108</v>
      </c>
      <c r="M57" s="10">
        <v>84</v>
      </c>
      <c r="N57" s="38">
        <v>2</v>
      </c>
      <c r="O57" s="38">
        <v>82</v>
      </c>
      <c r="P57" s="2" t="s">
        <v>1094</v>
      </c>
    </row>
    <row r="58" spans="1:16" ht="12.75">
      <c r="A58" s="2">
        <v>51</v>
      </c>
      <c r="B58" s="2" t="s">
        <v>134</v>
      </c>
      <c r="C58" s="2" t="s">
        <v>162</v>
      </c>
      <c r="D58" s="10">
        <v>446325</v>
      </c>
      <c r="E58" s="28">
        <v>42397</v>
      </c>
      <c r="F58" s="2" t="s">
        <v>136</v>
      </c>
      <c r="G58" s="38" t="s">
        <v>1096</v>
      </c>
      <c r="H58" s="2" t="s">
        <v>667</v>
      </c>
      <c r="I58" s="10">
        <v>17</v>
      </c>
      <c r="J58" s="10">
        <v>1</v>
      </c>
      <c r="K58" s="10">
        <v>2.3</v>
      </c>
      <c r="L58" s="10">
        <v>89</v>
      </c>
      <c r="M58" s="10">
        <v>79</v>
      </c>
      <c r="N58" s="38">
        <v>0</v>
      </c>
      <c r="O58" s="38">
        <v>79</v>
      </c>
      <c r="P58" s="2" t="s">
        <v>1092</v>
      </c>
    </row>
    <row r="59" spans="1:16" ht="12.75">
      <c r="A59" s="2">
        <v>52</v>
      </c>
      <c r="B59" s="2" t="s">
        <v>134</v>
      </c>
      <c r="C59" s="2" t="s">
        <v>162</v>
      </c>
      <c r="D59" s="10">
        <v>446325</v>
      </c>
      <c r="E59" s="28">
        <v>42397</v>
      </c>
      <c r="F59" s="2" t="s">
        <v>163</v>
      </c>
      <c r="G59" s="38" t="s">
        <v>1096</v>
      </c>
      <c r="H59" s="2" t="s">
        <v>141</v>
      </c>
      <c r="I59" s="10">
        <v>6</v>
      </c>
      <c r="J59" s="10">
        <v>21</v>
      </c>
      <c r="K59" s="10">
        <v>4.5</v>
      </c>
      <c r="L59" s="10">
        <v>68</v>
      </c>
      <c r="M59" s="10">
        <v>58</v>
      </c>
      <c r="N59" s="38">
        <v>3</v>
      </c>
      <c r="O59" s="38">
        <v>55</v>
      </c>
      <c r="P59" s="2" t="s">
        <v>1094</v>
      </c>
    </row>
    <row r="60" spans="1:16" ht="12.75">
      <c r="A60" s="2">
        <v>53</v>
      </c>
      <c r="B60" s="2" t="s">
        <v>134</v>
      </c>
      <c r="C60" s="2" t="s">
        <v>162</v>
      </c>
      <c r="D60" s="10">
        <v>446325</v>
      </c>
      <c r="E60" s="28">
        <v>42397</v>
      </c>
      <c r="F60" s="2" t="s">
        <v>163</v>
      </c>
      <c r="G60" s="38" t="s">
        <v>1096</v>
      </c>
      <c r="H60" s="2" t="s">
        <v>141</v>
      </c>
      <c r="I60" s="10">
        <v>6</v>
      </c>
      <c r="J60" s="10">
        <v>22</v>
      </c>
      <c r="K60" s="10">
        <v>3.6</v>
      </c>
      <c r="L60" s="10">
        <v>41</v>
      </c>
      <c r="M60" s="10">
        <v>29</v>
      </c>
      <c r="N60" s="38">
        <v>0</v>
      </c>
      <c r="O60" s="38">
        <v>29</v>
      </c>
      <c r="P60" s="2" t="s">
        <v>1094</v>
      </c>
    </row>
    <row r="61" spans="1:16" ht="12.75">
      <c r="A61" s="2">
        <v>54</v>
      </c>
      <c r="B61" s="2" t="s">
        <v>134</v>
      </c>
      <c r="C61" s="2" t="s">
        <v>162</v>
      </c>
      <c r="D61" s="10">
        <v>446325</v>
      </c>
      <c r="E61" s="28">
        <v>42397</v>
      </c>
      <c r="F61" s="2" t="s">
        <v>136</v>
      </c>
      <c r="G61" s="38" t="s">
        <v>1096</v>
      </c>
      <c r="H61" s="2" t="s">
        <v>667</v>
      </c>
      <c r="I61" s="10">
        <v>17</v>
      </c>
      <c r="J61" s="10">
        <v>3</v>
      </c>
      <c r="K61" s="10">
        <v>1.4</v>
      </c>
      <c r="L61" s="10">
        <v>71</v>
      </c>
      <c r="M61" s="10">
        <v>61</v>
      </c>
      <c r="N61" s="38">
        <v>2</v>
      </c>
      <c r="O61" s="38">
        <v>59</v>
      </c>
      <c r="P61" s="2" t="s">
        <v>1092</v>
      </c>
    </row>
    <row r="62" spans="1:16" ht="12.75">
      <c r="A62" s="2">
        <v>55</v>
      </c>
      <c r="B62" s="2" t="s">
        <v>134</v>
      </c>
      <c r="C62" s="2" t="s">
        <v>162</v>
      </c>
      <c r="D62" s="10">
        <v>446325</v>
      </c>
      <c r="E62" s="28">
        <v>42397</v>
      </c>
      <c r="F62" s="2" t="s">
        <v>136</v>
      </c>
      <c r="G62" s="38" t="s">
        <v>1096</v>
      </c>
      <c r="H62" s="2" t="s">
        <v>667</v>
      </c>
      <c r="I62" s="10">
        <v>27</v>
      </c>
      <c r="J62" s="10">
        <v>6</v>
      </c>
      <c r="K62" s="10">
        <v>2.4</v>
      </c>
      <c r="L62" s="10">
        <v>156</v>
      </c>
      <c r="M62" s="10">
        <v>120</v>
      </c>
      <c r="N62" s="38">
        <v>3</v>
      </c>
      <c r="O62" s="38">
        <v>115</v>
      </c>
      <c r="P62" s="2" t="s">
        <v>1098</v>
      </c>
    </row>
    <row r="63" spans="1:16" ht="12.75">
      <c r="A63" s="2">
        <v>56</v>
      </c>
      <c r="B63" s="2" t="s">
        <v>134</v>
      </c>
      <c r="C63" s="2" t="s">
        <v>168</v>
      </c>
      <c r="D63" s="10">
        <v>446326</v>
      </c>
      <c r="E63" s="28">
        <v>42397</v>
      </c>
      <c r="F63" s="2" t="s">
        <v>136</v>
      </c>
      <c r="G63" s="38" t="s">
        <v>1096</v>
      </c>
      <c r="H63" s="2" t="s">
        <v>667</v>
      </c>
      <c r="I63" s="10">
        <v>46</v>
      </c>
      <c r="J63" s="10">
        <v>18</v>
      </c>
      <c r="K63" s="10">
        <v>3</v>
      </c>
      <c r="L63" s="10">
        <v>89</v>
      </c>
      <c r="M63" s="10">
        <v>67</v>
      </c>
      <c r="N63" s="38">
        <v>0</v>
      </c>
      <c r="O63" s="38">
        <v>67</v>
      </c>
      <c r="P63" s="2" t="s">
        <v>171</v>
      </c>
    </row>
    <row r="64" spans="1:16" ht="12.75">
      <c r="A64" s="2">
        <v>57</v>
      </c>
      <c r="B64" s="2" t="s">
        <v>134</v>
      </c>
      <c r="C64" s="2" t="s">
        <v>156</v>
      </c>
      <c r="D64" s="10">
        <v>446327</v>
      </c>
      <c r="E64" s="28">
        <v>42397</v>
      </c>
      <c r="F64" s="2" t="s">
        <v>159</v>
      </c>
      <c r="G64" s="38" t="s">
        <v>1096</v>
      </c>
      <c r="H64" s="2" t="s">
        <v>1099</v>
      </c>
      <c r="I64" s="10">
        <v>58</v>
      </c>
      <c r="J64" s="10">
        <v>17</v>
      </c>
      <c r="K64" s="10">
        <v>4</v>
      </c>
      <c r="L64" s="10">
        <v>193</v>
      </c>
      <c r="M64" s="10">
        <v>168</v>
      </c>
      <c r="N64" s="38">
        <v>16</v>
      </c>
      <c r="O64" s="38">
        <v>152</v>
      </c>
      <c r="P64" s="2" t="s">
        <v>1092</v>
      </c>
    </row>
    <row r="65" spans="1:16" ht="12.75">
      <c r="A65" s="2">
        <v>58</v>
      </c>
      <c r="B65" s="2" t="s">
        <v>134</v>
      </c>
      <c r="C65" s="2" t="s">
        <v>156</v>
      </c>
      <c r="D65" s="10">
        <v>446327</v>
      </c>
      <c r="E65" s="28">
        <v>42397</v>
      </c>
      <c r="F65" s="2" t="s">
        <v>159</v>
      </c>
      <c r="G65" s="38" t="s">
        <v>1096</v>
      </c>
      <c r="H65" s="2" t="s">
        <v>169</v>
      </c>
      <c r="I65" s="10">
        <v>57</v>
      </c>
      <c r="J65" s="10">
        <v>17</v>
      </c>
      <c r="K65" s="10">
        <v>0.5</v>
      </c>
      <c r="L65" s="10">
        <v>15</v>
      </c>
      <c r="M65" s="10">
        <v>14</v>
      </c>
      <c r="N65" s="38">
        <v>0</v>
      </c>
      <c r="O65" s="38">
        <v>14</v>
      </c>
      <c r="P65" s="2" t="s">
        <v>1092</v>
      </c>
    </row>
    <row r="66" spans="1:16" ht="12.75">
      <c r="A66" s="2">
        <v>59</v>
      </c>
      <c r="B66" s="2" t="s">
        <v>134</v>
      </c>
      <c r="C66" s="2" t="s">
        <v>156</v>
      </c>
      <c r="D66" s="10">
        <v>446327</v>
      </c>
      <c r="E66" s="28">
        <v>42397</v>
      </c>
      <c r="F66" s="2" t="s">
        <v>136</v>
      </c>
      <c r="G66" s="38" t="s">
        <v>1096</v>
      </c>
      <c r="H66" s="2" t="s">
        <v>98</v>
      </c>
      <c r="I66" s="10">
        <v>55</v>
      </c>
      <c r="J66" s="10">
        <v>8</v>
      </c>
      <c r="K66" s="10">
        <v>2.6</v>
      </c>
      <c r="L66" s="10">
        <v>68</v>
      </c>
      <c r="M66" s="10">
        <v>56</v>
      </c>
      <c r="N66" s="38">
        <v>0</v>
      </c>
      <c r="O66" s="38">
        <v>56</v>
      </c>
      <c r="P66" s="2" t="s">
        <v>1092</v>
      </c>
    </row>
    <row r="67" spans="1:16" ht="12.75">
      <c r="A67" s="2"/>
      <c r="B67" s="2"/>
      <c r="C67" s="2"/>
      <c r="D67" s="2"/>
      <c r="E67" s="2"/>
      <c r="F67" s="2"/>
      <c r="G67" s="2"/>
      <c r="H67" s="2"/>
      <c r="I67" s="10"/>
      <c r="J67" s="10"/>
      <c r="K67" s="10"/>
      <c r="L67" s="10"/>
      <c r="M67" s="10"/>
      <c r="N67" s="10"/>
      <c r="O67" s="10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10"/>
      <c r="J68" s="10"/>
      <c r="K68" s="10"/>
      <c r="L68" s="10"/>
      <c r="M68" s="10"/>
      <c r="N68" s="10"/>
      <c r="O68" s="10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10"/>
      <c r="J69" s="10"/>
      <c r="K69" s="10"/>
      <c r="L69" s="10"/>
      <c r="M69" s="10"/>
      <c r="N69" s="10"/>
      <c r="O69" s="10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10"/>
      <c r="J70" s="10"/>
      <c r="K70" s="10"/>
      <c r="L70" s="10"/>
      <c r="M70" s="10"/>
      <c r="N70" s="10"/>
      <c r="O70" s="10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10"/>
      <c r="J71" s="10"/>
      <c r="K71" s="10"/>
      <c r="L71" s="10"/>
      <c r="M71" s="10"/>
      <c r="N71" s="10"/>
      <c r="O71" s="10"/>
      <c r="P71" s="2"/>
    </row>
  </sheetData>
  <mergeCells count="18">
    <mergeCell ref="B28:C28"/>
    <mergeCell ref="A30:P30"/>
    <mergeCell ref="A1:P2"/>
    <mergeCell ref="N3:O3"/>
    <mergeCell ref="P3:P4"/>
    <mergeCell ref="A6:P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78"/>
  <sheetViews>
    <sheetView workbookViewId="0" topLeftCell="A1">
      <selection activeCell="D13" sqref="D13"/>
    </sheetView>
  </sheetViews>
  <sheetFormatPr defaultColWidth="9.140625" defaultRowHeight="12.75"/>
  <cols>
    <col min="1" max="1" width="4.421875" style="0" customWidth="1"/>
    <col min="2" max="2" width="20.57421875" style="0" customWidth="1"/>
    <col min="3" max="3" width="17.00390625" style="0" customWidth="1"/>
    <col min="4" max="4" width="15.00390625" style="0" customWidth="1"/>
    <col min="5" max="5" width="10.28125" style="0" customWidth="1"/>
    <col min="6" max="6" width="9.28125" style="0" customWidth="1"/>
    <col min="7" max="7" width="15.42187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358" t="s">
        <v>1050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35.25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ht="12.75" customHeight="1">
      <c r="A3" s="360" t="s">
        <v>0</v>
      </c>
      <c r="B3" s="360" t="s">
        <v>1</v>
      </c>
      <c r="C3" s="360" t="s">
        <v>2</v>
      </c>
      <c r="D3" s="426" t="s">
        <v>12</v>
      </c>
      <c r="E3" s="360" t="s">
        <v>13</v>
      </c>
      <c r="F3" s="423" t="s">
        <v>14</v>
      </c>
      <c r="G3" s="423" t="s">
        <v>15</v>
      </c>
      <c r="H3" s="361" t="s">
        <v>9</v>
      </c>
      <c r="I3" s="357" t="s">
        <v>3</v>
      </c>
      <c r="J3" s="357" t="s">
        <v>4</v>
      </c>
      <c r="K3" s="357" t="s">
        <v>5</v>
      </c>
      <c r="L3" s="360" t="s">
        <v>6</v>
      </c>
      <c r="M3" s="360"/>
      <c r="N3" s="425" t="s">
        <v>17</v>
      </c>
      <c r="O3" s="425"/>
      <c r="P3" s="361" t="s">
        <v>16</v>
      </c>
    </row>
    <row r="4" spans="1:16" ht="42.75" customHeight="1">
      <c r="A4" s="360"/>
      <c r="B4" s="360"/>
      <c r="C4" s="360"/>
      <c r="D4" s="427"/>
      <c r="E4" s="360"/>
      <c r="F4" s="424"/>
      <c r="G4" s="424"/>
      <c r="H4" s="362"/>
      <c r="I4" s="357"/>
      <c r="J4" s="357"/>
      <c r="K4" s="357"/>
      <c r="L4" s="9" t="s">
        <v>7</v>
      </c>
      <c r="M4" s="9" t="s">
        <v>8</v>
      </c>
      <c r="N4" s="11" t="s">
        <v>18</v>
      </c>
      <c r="O4" s="11" t="s">
        <v>19</v>
      </c>
      <c r="P4" s="420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2.75">
      <c r="A6" s="1"/>
      <c r="B6" s="2" t="s">
        <v>1015</v>
      </c>
      <c r="C6" s="2" t="s">
        <v>1016</v>
      </c>
      <c r="D6" s="155">
        <v>27</v>
      </c>
      <c r="E6" s="28">
        <v>42380</v>
      </c>
      <c r="F6" s="2">
        <v>2</v>
      </c>
      <c r="G6" s="154" t="s">
        <v>653</v>
      </c>
      <c r="H6" s="154" t="s">
        <v>1017</v>
      </c>
      <c r="I6" s="155">
        <v>36</v>
      </c>
      <c r="J6" s="155">
        <v>4</v>
      </c>
      <c r="K6" s="318">
        <v>8.7</v>
      </c>
      <c r="L6" s="155">
        <v>84</v>
      </c>
      <c r="M6" s="155">
        <v>60</v>
      </c>
      <c r="N6" s="155">
        <v>8</v>
      </c>
      <c r="O6" s="155">
        <v>50</v>
      </c>
      <c r="P6" s="155" t="s">
        <v>1018</v>
      </c>
    </row>
    <row r="7" spans="1:16" ht="12.75">
      <c r="A7" s="1"/>
      <c r="B7" s="2" t="s">
        <v>1015</v>
      </c>
      <c r="C7" s="2" t="s">
        <v>1016</v>
      </c>
      <c r="D7" s="155">
        <v>35</v>
      </c>
      <c r="E7" s="28">
        <v>42387</v>
      </c>
      <c r="F7" s="2">
        <v>2</v>
      </c>
      <c r="G7" s="154" t="s">
        <v>653</v>
      </c>
      <c r="H7" s="154" t="s">
        <v>1017</v>
      </c>
      <c r="I7" s="155">
        <v>42</v>
      </c>
      <c r="J7" s="155">
        <v>4</v>
      </c>
      <c r="K7" s="318">
        <v>7.6</v>
      </c>
      <c r="L7" s="155">
        <v>98</v>
      </c>
      <c r="M7" s="155">
        <v>66</v>
      </c>
      <c r="N7" s="155">
        <v>5</v>
      </c>
      <c r="O7" s="155">
        <v>60</v>
      </c>
      <c r="P7" s="155" t="s">
        <v>1018</v>
      </c>
    </row>
    <row r="8" spans="1:16" ht="12.75">
      <c r="A8" s="1"/>
      <c r="B8" s="2" t="s">
        <v>1015</v>
      </c>
      <c r="C8" s="2" t="s">
        <v>1016</v>
      </c>
      <c r="D8" s="155">
        <v>35</v>
      </c>
      <c r="E8" s="28">
        <v>42387</v>
      </c>
      <c r="F8" s="2">
        <v>2</v>
      </c>
      <c r="G8" s="154" t="s">
        <v>653</v>
      </c>
      <c r="H8" s="154" t="s">
        <v>1017</v>
      </c>
      <c r="I8" s="155">
        <v>42</v>
      </c>
      <c r="J8" s="155">
        <v>5</v>
      </c>
      <c r="K8" s="318">
        <v>1.9</v>
      </c>
      <c r="L8" s="155">
        <v>102</v>
      </c>
      <c r="M8" s="155">
        <v>62</v>
      </c>
      <c r="N8" s="155">
        <v>6</v>
      </c>
      <c r="O8" s="155">
        <v>54</v>
      </c>
      <c r="P8" s="155" t="s">
        <v>1018</v>
      </c>
    </row>
    <row r="9" spans="1:16" ht="12.75">
      <c r="A9" s="1"/>
      <c r="B9" s="2" t="s">
        <v>1015</v>
      </c>
      <c r="C9" s="2" t="s">
        <v>1016</v>
      </c>
      <c r="D9" s="155">
        <v>36</v>
      </c>
      <c r="E9" s="28">
        <v>42390</v>
      </c>
      <c r="F9" s="2">
        <v>2</v>
      </c>
      <c r="G9" s="154" t="s">
        <v>653</v>
      </c>
      <c r="H9" s="154" t="s">
        <v>1019</v>
      </c>
      <c r="I9" s="155">
        <v>82</v>
      </c>
      <c r="J9" s="155">
        <v>3</v>
      </c>
      <c r="K9" s="318">
        <v>4.8</v>
      </c>
      <c r="L9" s="155">
        <v>58</v>
      </c>
      <c r="M9" s="155">
        <v>42</v>
      </c>
      <c r="N9" s="155">
        <v>9</v>
      </c>
      <c r="O9" s="155">
        <v>29</v>
      </c>
      <c r="P9" s="155" t="s">
        <v>1020</v>
      </c>
    </row>
    <row r="10" spans="1:16" ht="12.75">
      <c r="A10" s="1"/>
      <c r="B10" s="2" t="s">
        <v>1015</v>
      </c>
      <c r="C10" s="2" t="s">
        <v>1016</v>
      </c>
      <c r="D10" s="155">
        <v>36</v>
      </c>
      <c r="E10" s="28">
        <v>42390</v>
      </c>
      <c r="F10" s="2">
        <v>2</v>
      </c>
      <c r="G10" s="154" t="s">
        <v>653</v>
      </c>
      <c r="H10" s="154" t="s">
        <v>1017</v>
      </c>
      <c r="I10" s="155">
        <v>82</v>
      </c>
      <c r="J10" s="155">
        <v>5</v>
      </c>
      <c r="K10" s="318">
        <v>11.5</v>
      </c>
      <c r="L10" s="155">
        <v>244</v>
      </c>
      <c r="M10" s="155">
        <v>175</v>
      </c>
      <c r="N10" s="155">
        <v>13</v>
      </c>
      <c r="O10" s="155">
        <v>153</v>
      </c>
      <c r="P10" s="155" t="s">
        <v>1020</v>
      </c>
    </row>
    <row r="11" spans="1:16" ht="12.75">
      <c r="A11" s="1"/>
      <c r="B11" s="2" t="s">
        <v>1015</v>
      </c>
      <c r="C11" s="2" t="s">
        <v>1021</v>
      </c>
      <c r="D11" s="155">
        <v>21</v>
      </c>
      <c r="E11" s="28">
        <v>42380</v>
      </c>
      <c r="F11" s="2">
        <v>1</v>
      </c>
      <c r="G11" s="154" t="s">
        <v>653</v>
      </c>
      <c r="H11" s="154" t="s">
        <v>1022</v>
      </c>
      <c r="I11" s="155">
        <v>61</v>
      </c>
      <c r="J11" s="155">
        <v>4</v>
      </c>
      <c r="K11" s="318">
        <v>4.6</v>
      </c>
      <c r="L11" s="155">
        <v>163</v>
      </c>
      <c r="M11" s="155">
        <v>117</v>
      </c>
      <c r="N11" s="155">
        <v>5</v>
      </c>
      <c r="O11" s="155">
        <v>105</v>
      </c>
      <c r="P11" s="155" t="s">
        <v>1023</v>
      </c>
    </row>
    <row r="12" spans="1:16" ht="12.75">
      <c r="A12" s="1"/>
      <c r="B12" s="2" t="s">
        <v>1015</v>
      </c>
      <c r="C12" s="2" t="s">
        <v>1021</v>
      </c>
      <c r="D12" s="155">
        <v>22</v>
      </c>
      <c r="E12" s="28">
        <v>42380</v>
      </c>
      <c r="F12" s="2">
        <v>1</v>
      </c>
      <c r="G12" s="154" t="s">
        <v>1024</v>
      </c>
      <c r="H12" s="154" t="s">
        <v>44</v>
      </c>
      <c r="I12" s="155">
        <v>53</v>
      </c>
      <c r="J12" s="155">
        <v>6</v>
      </c>
      <c r="K12" s="318">
        <v>7.5</v>
      </c>
      <c r="L12" s="155">
        <v>207</v>
      </c>
      <c r="M12" s="155">
        <v>157</v>
      </c>
      <c r="N12" s="155">
        <v>12</v>
      </c>
      <c r="O12" s="155">
        <v>130</v>
      </c>
      <c r="P12" s="155" t="s">
        <v>1023</v>
      </c>
    </row>
    <row r="13" spans="1:16" ht="12.75">
      <c r="A13" s="1"/>
      <c r="B13" s="2" t="s">
        <v>1015</v>
      </c>
      <c r="C13" s="2" t="s">
        <v>1021</v>
      </c>
      <c r="D13" s="155">
        <v>23</v>
      </c>
      <c r="E13" s="28">
        <v>42380</v>
      </c>
      <c r="F13" s="2">
        <v>1</v>
      </c>
      <c r="G13" s="154" t="s">
        <v>1024</v>
      </c>
      <c r="H13" s="154" t="s">
        <v>44</v>
      </c>
      <c r="I13" s="155">
        <v>22</v>
      </c>
      <c r="J13" s="155">
        <v>4</v>
      </c>
      <c r="K13" s="318">
        <v>4.5</v>
      </c>
      <c r="L13" s="155">
        <v>144</v>
      </c>
      <c r="M13" s="155">
        <v>111</v>
      </c>
      <c r="N13" s="155">
        <v>9</v>
      </c>
      <c r="O13" s="155">
        <v>92</v>
      </c>
      <c r="P13" s="155" t="s">
        <v>1025</v>
      </c>
    </row>
    <row r="14" spans="1:16" ht="12.75">
      <c r="A14" s="1"/>
      <c r="B14" s="2" t="s">
        <v>1015</v>
      </c>
      <c r="C14" s="2" t="s">
        <v>1021</v>
      </c>
      <c r="D14" s="155">
        <v>23</v>
      </c>
      <c r="E14" s="28">
        <v>42380</v>
      </c>
      <c r="F14" s="2">
        <v>1</v>
      </c>
      <c r="G14" s="154" t="s">
        <v>1024</v>
      </c>
      <c r="H14" s="154" t="s">
        <v>44</v>
      </c>
      <c r="I14" s="155">
        <v>15</v>
      </c>
      <c r="J14" s="155">
        <v>1</v>
      </c>
      <c r="K14" s="318">
        <v>11.6</v>
      </c>
      <c r="L14" s="155">
        <v>337</v>
      </c>
      <c r="M14" s="155">
        <v>245</v>
      </c>
      <c r="N14" s="155">
        <v>22</v>
      </c>
      <c r="O14" s="155">
        <v>194</v>
      </c>
      <c r="P14" s="155" t="s">
        <v>1025</v>
      </c>
    </row>
    <row r="15" spans="1:16" ht="12.75">
      <c r="A15" s="1"/>
      <c r="B15" s="2" t="s">
        <v>1015</v>
      </c>
      <c r="C15" s="2" t="s">
        <v>1021</v>
      </c>
      <c r="D15" s="155">
        <v>23</v>
      </c>
      <c r="E15" s="28">
        <v>42380</v>
      </c>
      <c r="F15" s="2">
        <v>1</v>
      </c>
      <c r="G15" s="154" t="s">
        <v>1024</v>
      </c>
      <c r="H15" s="154" t="s">
        <v>44</v>
      </c>
      <c r="I15" s="155">
        <v>44</v>
      </c>
      <c r="J15" s="155">
        <v>5</v>
      </c>
      <c r="K15" s="318">
        <v>5.2</v>
      </c>
      <c r="L15" s="155">
        <v>287</v>
      </c>
      <c r="M15" s="155">
        <v>224</v>
      </c>
      <c r="N15" s="155">
        <v>16</v>
      </c>
      <c r="O15" s="155">
        <v>182</v>
      </c>
      <c r="P15" s="155" t="s">
        <v>1025</v>
      </c>
    </row>
    <row r="16" spans="1:16" ht="12.75">
      <c r="A16" s="1"/>
      <c r="B16" s="2" t="s">
        <v>1015</v>
      </c>
      <c r="C16" s="2" t="s">
        <v>1021</v>
      </c>
      <c r="D16" s="155">
        <v>30</v>
      </c>
      <c r="E16" s="28">
        <v>42382</v>
      </c>
      <c r="F16" s="2">
        <v>1</v>
      </c>
      <c r="G16" s="154" t="s">
        <v>1026</v>
      </c>
      <c r="H16" s="154" t="s">
        <v>44</v>
      </c>
      <c r="I16" s="155">
        <v>15</v>
      </c>
      <c r="J16" s="155">
        <v>3</v>
      </c>
      <c r="K16" s="318">
        <v>0.9</v>
      </c>
      <c r="L16" s="155">
        <v>132</v>
      </c>
      <c r="M16" s="155">
        <v>106</v>
      </c>
      <c r="N16" s="155">
        <v>5</v>
      </c>
      <c r="O16" s="155">
        <v>88</v>
      </c>
      <c r="P16" s="155" t="s">
        <v>1025</v>
      </c>
    </row>
    <row r="17" spans="1:16" ht="12.75">
      <c r="A17" s="1"/>
      <c r="B17" s="2" t="s">
        <v>1015</v>
      </c>
      <c r="C17" s="2" t="s">
        <v>1021</v>
      </c>
      <c r="D17" s="155">
        <v>30</v>
      </c>
      <c r="E17" s="28">
        <v>42382</v>
      </c>
      <c r="F17" s="2">
        <v>1</v>
      </c>
      <c r="G17" s="154" t="s">
        <v>1026</v>
      </c>
      <c r="H17" s="154" t="s">
        <v>44</v>
      </c>
      <c r="I17" s="155">
        <v>16</v>
      </c>
      <c r="J17" s="155">
        <v>2</v>
      </c>
      <c r="K17" s="318">
        <v>3.2</v>
      </c>
      <c r="L17" s="155">
        <v>431</v>
      </c>
      <c r="M17" s="155">
        <v>356</v>
      </c>
      <c r="N17" s="155">
        <v>34</v>
      </c>
      <c r="O17" s="155">
        <v>287</v>
      </c>
      <c r="P17" s="155" t="s">
        <v>1025</v>
      </c>
    </row>
    <row r="18" spans="1:16" ht="12.75">
      <c r="A18" s="1"/>
      <c r="B18" s="2" t="s">
        <v>1015</v>
      </c>
      <c r="C18" s="2" t="s">
        <v>1021</v>
      </c>
      <c r="D18" s="155">
        <v>30</v>
      </c>
      <c r="E18" s="28">
        <v>42382</v>
      </c>
      <c r="F18" s="2">
        <v>1</v>
      </c>
      <c r="G18" s="154" t="s">
        <v>1026</v>
      </c>
      <c r="H18" s="154" t="s">
        <v>44</v>
      </c>
      <c r="I18" s="155">
        <v>61</v>
      </c>
      <c r="J18" s="155">
        <v>10</v>
      </c>
      <c r="K18" s="318">
        <v>5.8</v>
      </c>
      <c r="L18" s="155">
        <v>483</v>
      </c>
      <c r="M18" s="155">
        <v>383</v>
      </c>
      <c r="N18" s="155">
        <v>26</v>
      </c>
      <c r="O18" s="155">
        <v>311</v>
      </c>
      <c r="P18" s="155" t="s">
        <v>1023</v>
      </c>
    </row>
    <row r="19" spans="1:16" ht="12.75">
      <c r="A19" s="1"/>
      <c r="B19" s="2" t="s">
        <v>1015</v>
      </c>
      <c r="C19" s="2" t="s">
        <v>1021</v>
      </c>
      <c r="D19" s="155">
        <v>33</v>
      </c>
      <c r="E19" s="28">
        <v>42382</v>
      </c>
      <c r="F19" s="2">
        <v>2</v>
      </c>
      <c r="G19" s="154" t="s">
        <v>1027</v>
      </c>
      <c r="H19" s="154" t="s">
        <v>1022</v>
      </c>
      <c r="I19" s="155">
        <v>27</v>
      </c>
      <c r="J19" s="155">
        <v>3</v>
      </c>
      <c r="K19" s="318">
        <v>1.2</v>
      </c>
      <c r="L19" s="155">
        <v>6</v>
      </c>
      <c r="M19" s="155">
        <v>4</v>
      </c>
      <c r="N19" s="155">
        <v>0</v>
      </c>
      <c r="O19" s="155">
        <v>4</v>
      </c>
      <c r="P19" s="155" t="s">
        <v>1028</v>
      </c>
    </row>
    <row r="20" spans="1:16" ht="12.75">
      <c r="A20" s="1"/>
      <c r="B20" s="2" t="s">
        <v>1015</v>
      </c>
      <c r="C20" s="2" t="s">
        <v>1021</v>
      </c>
      <c r="D20" s="155">
        <v>33</v>
      </c>
      <c r="E20" s="28">
        <v>42382</v>
      </c>
      <c r="F20" s="2">
        <v>2</v>
      </c>
      <c r="G20" s="154" t="s">
        <v>1027</v>
      </c>
      <c r="H20" s="154" t="s">
        <v>1022</v>
      </c>
      <c r="I20" s="155">
        <v>27</v>
      </c>
      <c r="J20" s="155">
        <v>4</v>
      </c>
      <c r="K20" s="318">
        <v>2.4</v>
      </c>
      <c r="L20" s="155">
        <v>12</v>
      </c>
      <c r="M20" s="155">
        <v>7</v>
      </c>
      <c r="N20" s="155">
        <v>0</v>
      </c>
      <c r="O20" s="155">
        <v>7</v>
      </c>
      <c r="P20" s="155" t="s">
        <v>1028</v>
      </c>
    </row>
    <row r="21" spans="1:16" ht="12.75">
      <c r="A21" s="1"/>
      <c r="B21" s="2" t="s">
        <v>1015</v>
      </c>
      <c r="C21" s="2" t="s">
        <v>1021</v>
      </c>
      <c r="D21" s="155">
        <v>33</v>
      </c>
      <c r="E21" s="28">
        <v>42382</v>
      </c>
      <c r="F21" s="2">
        <v>2</v>
      </c>
      <c r="G21" s="154" t="s">
        <v>1027</v>
      </c>
      <c r="H21" s="154" t="s">
        <v>1022</v>
      </c>
      <c r="I21" s="155">
        <v>27</v>
      </c>
      <c r="J21" s="155">
        <v>5</v>
      </c>
      <c r="K21" s="318">
        <v>5.1</v>
      </c>
      <c r="L21" s="155">
        <v>28</v>
      </c>
      <c r="M21" s="155">
        <v>15</v>
      </c>
      <c r="N21" s="155">
        <v>0</v>
      </c>
      <c r="O21" s="155">
        <v>14</v>
      </c>
      <c r="P21" s="155" t="s">
        <v>1028</v>
      </c>
    </row>
    <row r="22" spans="1:16" ht="12.75">
      <c r="A22" s="1"/>
      <c r="B22" s="2" t="s">
        <v>1015</v>
      </c>
      <c r="C22" s="2" t="s">
        <v>1021</v>
      </c>
      <c r="D22" s="155">
        <v>33</v>
      </c>
      <c r="E22" s="28">
        <v>42382</v>
      </c>
      <c r="F22" s="2">
        <v>2</v>
      </c>
      <c r="G22" s="154" t="s">
        <v>1027</v>
      </c>
      <c r="H22" s="154" t="s">
        <v>1022</v>
      </c>
      <c r="I22" s="155">
        <v>27</v>
      </c>
      <c r="J22" s="155">
        <v>6</v>
      </c>
      <c r="K22" s="318">
        <v>2.8</v>
      </c>
      <c r="L22" s="155">
        <v>16</v>
      </c>
      <c r="M22" s="155">
        <v>11</v>
      </c>
      <c r="N22" s="155">
        <v>0</v>
      </c>
      <c r="O22" s="155">
        <v>11</v>
      </c>
      <c r="P22" s="155" t="s">
        <v>1028</v>
      </c>
    </row>
    <row r="23" spans="1:16" ht="12.75">
      <c r="A23" s="1"/>
      <c r="B23" s="2" t="s">
        <v>1015</v>
      </c>
      <c r="C23" s="2" t="s">
        <v>1021</v>
      </c>
      <c r="D23" s="155">
        <v>33</v>
      </c>
      <c r="E23" s="28">
        <v>42382</v>
      </c>
      <c r="F23" s="2">
        <v>2</v>
      </c>
      <c r="G23" s="154" t="s">
        <v>1027</v>
      </c>
      <c r="H23" s="154" t="s">
        <v>1022</v>
      </c>
      <c r="I23" s="155">
        <v>27</v>
      </c>
      <c r="J23" s="155">
        <v>7</v>
      </c>
      <c r="K23" s="318">
        <v>2.2</v>
      </c>
      <c r="L23" s="155">
        <v>11</v>
      </c>
      <c r="M23" s="155">
        <v>7</v>
      </c>
      <c r="N23" s="155">
        <v>0</v>
      </c>
      <c r="O23" s="155">
        <v>7</v>
      </c>
      <c r="P23" s="155" t="s">
        <v>1028</v>
      </c>
    </row>
    <row r="24" spans="1:16" ht="12.75">
      <c r="A24" s="1"/>
      <c r="B24" s="2" t="s">
        <v>1015</v>
      </c>
      <c r="C24" s="2" t="s">
        <v>1021</v>
      </c>
      <c r="D24" s="155">
        <v>33</v>
      </c>
      <c r="E24" s="28">
        <v>42382</v>
      </c>
      <c r="F24" s="2">
        <v>2</v>
      </c>
      <c r="G24" s="154" t="s">
        <v>1027</v>
      </c>
      <c r="H24" s="154" t="s">
        <v>1022</v>
      </c>
      <c r="I24" s="155">
        <v>27</v>
      </c>
      <c r="J24" s="155">
        <v>8</v>
      </c>
      <c r="K24" s="318">
        <v>1.1</v>
      </c>
      <c r="L24" s="155">
        <v>5</v>
      </c>
      <c r="M24" s="155">
        <v>3</v>
      </c>
      <c r="N24" s="155">
        <v>0</v>
      </c>
      <c r="O24" s="155">
        <v>3</v>
      </c>
      <c r="P24" s="155" t="s">
        <v>1028</v>
      </c>
    </row>
    <row r="25" spans="1:16" ht="12.75">
      <c r="A25" s="1"/>
      <c r="B25" s="2" t="s">
        <v>1015</v>
      </c>
      <c r="C25" s="2" t="s">
        <v>1021</v>
      </c>
      <c r="D25" s="155">
        <v>33</v>
      </c>
      <c r="E25" s="28">
        <v>42382</v>
      </c>
      <c r="F25" s="2">
        <v>2</v>
      </c>
      <c r="G25" s="154" t="s">
        <v>1027</v>
      </c>
      <c r="H25" s="154" t="s">
        <v>1019</v>
      </c>
      <c r="I25" s="155">
        <v>27</v>
      </c>
      <c r="J25" s="155">
        <v>9</v>
      </c>
      <c r="K25" s="318">
        <v>12.5</v>
      </c>
      <c r="L25" s="155">
        <v>55</v>
      </c>
      <c r="M25" s="155">
        <v>29</v>
      </c>
      <c r="N25" s="155">
        <v>0</v>
      </c>
      <c r="O25" s="155">
        <v>26</v>
      </c>
      <c r="P25" s="155" t="s">
        <v>1028</v>
      </c>
    </row>
    <row r="26" spans="1:16" ht="12.75">
      <c r="A26" s="1"/>
      <c r="B26" s="2" t="s">
        <v>1015</v>
      </c>
      <c r="C26" s="2" t="s">
        <v>1021</v>
      </c>
      <c r="D26" s="155">
        <v>33</v>
      </c>
      <c r="E26" s="28">
        <v>42382</v>
      </c>
      <c r="F26" s="2">
        <v>2</v>
      </c>
      <c r="G26" s="154" t="s">
        <v>1027</v>
      </c>
      <c r="H26" s="154" t="s">
        <v>1022</v>
      </c>
      <c r="I26" s="155">
        <v>27</v>
      </c>
      <c r="J26" s="155">
        <v>11</v>
      </c>
      <c r="K26" s="318">
        <v>3.9</v>
      </c>
      <c r="L26" s="155">
        <v>21</v>
      </c>
      <c r="M26" s="155">
        <v>12</v>
      </c>
      <c r="N26" s="155">
        <v>0</v>
      </c>
      <c r="O26" s="155">
        <v>11</v>
      </c>
      <c r="P26" s="155" t="s">
        <v>1028</v>
      </c>
    </row>
    <row r="27" spans="1:16" ht="12.75">
      <c r="A27" s="1"/>
      <c r="B27" s="2" t="s">
        <v>1015</v>
      </c>
      <c r="C27" s="2" t="s">
        <v>1021</v>
      </c>
      <c r="D27" s="155">
        <v>33</v>
      </c>
      <c r="E27" s="28">
        <v>42382</v>
      </c>
      <c r="F27" s="2">
        <v>2</v>
      </c>
      <c r="G27" s="154" t="s">
        <v>1027</v>
      </c>
      <c r="H27" s="154" t="s">
        <v>1019</v>
      </c>
      <c r="I27" s="155">
        <v>27</v>
      </c>
      <c r="J27" s="155">
        <v>12</v>
      </c>
      <c r="K27" s="318">
        <v>4.9</v>
      </c>
      <c r="L27" s="155">
        <v>25</v>
      </c>
      <c r="M27" s="155">
        <v>16</v>
      </c>
      <c r="N27" s="155">
        <v>0</v>
      </c>
      <c r="O27" s="155">
        <v>15</v>
      </c>
      <c r="P27" s="155" t="s">
        <v>1028</v>
      </c>
    </row>
    <row r="28" spans="1:16" ht="12.75">
      <c r="A28" s="2"/>
      <c r="B28" s="2" t="s">
        <v>1015</v>
      </c>
      <c r="C28" s="2" t="s">
        <v>1029</v>
      </c>
      <c r="D28" s="155">
        <v>17</v>
      </c>
      <c r="E28" s="28">
        <v>42369</v>
      </c>
      <c r="F28" s="2">
        <v>1</v>
      </c>
      <c r="G28" s="154" t="s">
        <v>653</v>
      </c>
      <c r="H28" s="154" t="s">
        <v>44</v>
      </c>
      <c r="I28" s="155">
        <v>3</v>
      </c>
      <c r="J28" s="155">
        <v>2</v>
      </c>
      <c r="K28" s="318">
        <v>6.5</v>
      </c>
      <c r="L28" s="155">
        <v>126</v>
      </c>
      <c r="M28" s="155">
        <v>105</v>
      </c>
      <c r="N28" s="155"/>
      <c r="O28" s="155">
        <v>96</v>
      </c>
      <c r="P28" s="155" t="s">
        <v>1030</v>
      </c>
    </row>
    <row r="29" spans="1:16" ht="12.75">
      <c r="A29" s="2"/>
      <c r="B29" s="2" t="s">
        <v>1015</v>
      </c>
      <c r="C29" s="2" t="s">
        <v>1029</v>
      </c>
      <c r="D29" s="155">
        <v>17</v>
      </c>
      <c r="E29" s="28">
        <v>42369</v>
      </c>
      <c r="F29" s="2">
        <v>1</v>
      </c>
      <c r="G29" s="154" t="s">
        <v>653</v>
      </c>
      <c r="H29" s="154" t="s">
        <v>44</v>
      </c>
      <c r="I29" s="155">
        <v>39</v>
      </c>
      <c r="J29" s="155">
        <v>2</v>
      </c>
      <c r="K29" s="318">
        <v>7.4</v>
      </c>
      <c r="L29" s="155">
        <v>209</v>
      </c>
      <c r="M29" s="155">
        <v>160</v>
      </c>
      <c r="N29" s="155">
        <v>7</v>
      </c>
      <c r="O29" s="155">
        <v>138</v>
      </c>
      <c r="P29" s="155" t="s">
        <v>1031</v>
      </c>
    </row>
    <row r="30" spans="1:16" ht="12.75">
      <c r="A30" s="2"/>
      <c r="B30" s="2" t="s">
        <v>1015</v>
      </c>
      <c r="C30" s="2" t="s">
        <v>1029</v>
      </c>
      <c r="D30" s="155">
        <v>17</v>
      </c>
      <c r="E30" s="28">
        <v>42369</v>
      </c>
      <c r="F30" s="2">
        <v>1</v>
      </c>
      <c r="G30" s="154" t="s">
        <v>653</v>
      </c>
      <c r="H30" s="154" t="s">
        <v>44</v>
      </c>
      <c r="I30" s="155">
        <v>63</v>
      </c>
      <c r="J30" s="155">
        <v>31</v>
      </c>
      <c r="K30" s="318">
        <v>3.1</v>
      </c>
      <c r="L30" s="155">
        <v>68</v>
      </c>
      <c r="M30" s="155">
        <v>53</v>
      </c>
      <c r="N30" s="155">
        <v>4</v>
      </c>
      <c r="O30" s="155">
        <v>44</v>
      </c>
      <c r="P30" s="155" t="s">
        <v>1031</v>
      </c>
    </row>
    <row r="31" spans="1:16" ht="12.75">
      <c r="A31" s="2"/>
      <c r="B31" s="2" t="s">
        <v>1015</v>
      </c>
      <c r="C31" s="2" t="s">
        <v>1029</v>
      </c>
      <c r="D31" s="155">
        <v>24</v>
      </c>
      <c r="E31" s="28">
        <v>42380</v>
      </c>
      <c r="F31" s="2">
        <v>1</v>
      </c>
      <c r="G31" s="154" t="s">
        <v>1024</v>
      </c>
      <c r="H31" s="154" t="s">
        <v>44</v>
      </c>
      <c r="I31" s="155">
        <v>41</v>
      </c>
      <c r="J31" s="155">
        <v>3</v>
      </c>
      <c r="K31" s="318">
        <v>7.3</v>
      </c>
      <c r="L31" s="155">
        <v>412</v>
      </c>
      <c r="M31" s="155">
        <v>316</v>
      </c>
      <c r="N31" s="155">
        <v>36</v>
      </c>
      <c r="O31" s="155">
        <v>247</v>
      </c>
      <c r="P31" s="155" t="s">
        <v>1031</v>
      </c>
    </row>
    <row r="32" spans="1:16" ht="12.75">
      <c r="A32" s="2"/>
      <c r="B32" s="2" t="s">
        <v>1015</v>
      </c>
      <c r="C32" s="2" t="s">
        <v>1029</v>
      </c>
      <c r="D32" s="155">
        <v>24</v>
      </c>
      <c r="E32" s="28">
        <v>42380</v>
      </c>
      <c r="F32" s="2">
        <v>1</v>
      </c>
      <c r="G32" s="154" t="s">
        <v>1024</v>
      </c>
      <c r="H32" s="154" t="s">
        <v>44</v>
      </c>
      <c r="I32" s="155">
        <v>61</v>
      </c>
      <c r="J32" s="155">
        <v>5</v>
      </c>
      <c r="K32" s="318">
        <v>4</v>
      </c>
      <c r="L32" s="155">
        <v>193</v>
      </c>
      <c r="M32" s="155">
        <v>159</v>
      </c>
      <c r="N32" s="155">
        <v>10</v>
      </c>
      <c r="O32" s="155">
        <v>134</v>
      </c>
      <c r="P32" s="155" t="s">
        <v>1031</v>
      </c>
    </row>
    <row r="33" spans="1:16" ht="12.75">
      <c r="A33" s="2"/>
      <c r="B33" s="2" t="s">
        <v>1015</v>
      </c>
      <c r="C33" s="2" t="s">
        <v>1029</v>
      </c>
      <c r="D33" s="155">
        <v>24</v>
      </c>
      <c r="E33" s="28">
        <v>42380</v>
      </c>
      <c r="F33" s="2">
        <v>1</v>
      </c>
      <c r="G33" s="154" t="s">
        <v>1024</v>
      </c>
      <c r="H33" s="154" t="s">
        <v>507</v>
      </c>
      <c r="I33" s="155">
        <v>64</v>
      </c>
      <c r="J33" s="155">
        <v>24</v>
      </c>
      <c r="K33" s="318">
        <v>1.8</v>
      </c>
      <c r="L33" s="155">
        <v>85</v>
      </c>
      <c r="M33" s="155">
        <v>69</v>
      </c>
      <c r="N33" s="155">
        <v>28</v>
      </c>
      <c r="O33" s="155">
        <v>38</v>
      </c>
      <c r="P33" s="155" t="s">
        <v>1031</v>
      </c>
    </row>
    <row r="34" spans="1:16" ht="12.75">
      <c r="A34" s="2"/>
      <c r="B34" s="2" t="s">
        <v>1015</v>
      </c>
      <c r="C34" s="2" t="s">
        <v>1029</v>
      </c>
      <c r="D34" s="155">
        <v>24</v>
      </c>
      <c r="E34" s="28">
        <v>42380</v>
      </c>
      <c r="F34" s="2">
        <v>1</v>
      </c>
      <c r="G34" s="154" t="s">
        <v>1024</v>
      </c>
      <c r="H34" s="154" t="s">
        <v>789</v>
      </c>
      <c r="I34" s="155">
        <v>64</v>
      </c>
      <c r="J34" s="155">
        <v>32</v>
      </c>
      <c r="K34" s="318">
        <v>1.4</v>
      </c>
      <c r="L34" s="155">
        <v>115</v>
      </c>
      <c r="M34" s="155">
        <v>84</v>
      </c>
      <c r="N34" s="155">
        <v>67</v>
      </c>
      <c r="O34" s="155">
        <v>15</v>
      </c>
      <c r="P34" s="155" t="s">
        <v>1031</v>
      </c>
    </row>
    <row r="35" spans="1:16" ht="12.75">
      <c r="A35" s="2"/>
      <c r="B35" s="2" t="s">
        <v>1015</v>
      </c>
      <c r="C35" s="2" t="s">
        <v>1029</v>
      </c>
      <c r="D35" s="155">
        <v>25</v>
      </c>
      <c r="E35" s="28">
        <v>42380</v>
      </c>
      <c r="F35" s="2">
        <v>1</v>
      </c>
      <c r="G35" s="154" t="s">
        <v>1024</v>
      </c>
      <c r="H35" s="154" t="s">
        <v>1022</v>
      </c>
      <c r="I35" s="155">
        <v>1</v>
      </c>
      <c r="J35" s="155">
        <v>3</v>
      </c>
      <c r="K35" s="318">
        <v>1</v>
      </c>
      <c r="L35" s="155">
        <v>159</v>
      </c>
      <c r="M35" s="155">
        <v>138</v>
      </c>
      <c r="N35" s="155">
        <v>9</v>
      </c>
      <c r="O35" s="155">
        <v>119</v>
      </c>
      <c r="P35" s="155" t="s">
        <v>1030</v>
      </c>
    </row>
    <row r="36" spans="1:16" ht="12.75">
      <c r="A36" s="2"/>
      <c r="B36" s="2" t="s">
        <v>1015</v>
      </c>
      <c r="C36" s="2" t="s">
        <v>1029</v>
      </c>
      <c r="D36" s="155">
        <v>25</v>
      </c>
      <c r="E36" s="28">
        <v>42380</v>
      </c>
      <c r="F36" s="2">
        <v>1</v>
      </c>
      <c r="G36" s="154" t="s">
        <v>1024</v>
      </c>
      <c r="H36" s="154" t="s">
        <v>44</v>
      </c>
      <c r="I36" s="155">
        <v>1</v>
      </c>
      <c r="J36" s="155">
        <v>4</v>
      </c>
      <c r="K36" s="318">
        <v>0.4</v>
      </c>
      <c r="L36" s="155">
        <v>51</v>
      </c>
      <c r="M36" s="155">
        <v>41</v>
      </c>
      <c r="N36" s="155">
        <v>0</v>
      </c>
      <c r="O36" s="155">
        <v>39</v>
      </c>
      <c r="P36" s="155" t="s">
        <v>1030</v>
      </c>
    </row>
    <row r="37" spans="1:16" ht="12.75">
      <c r="A37" s="2"/>
      <c r="B37" s="2" t="s">
        <v>1015</v>
      </c>
      <c r="C37" s="2" t="s">
        <v>1029</v>
      </c>
      <c r="D37" s="155">
        <v>25</v>
      </c>
      <c r="E37" s="28">
        <v>42380</v>
      </c>
      <c r="F37" s="2">
        <v>1</v>
      </c>
      <c r="G37" s="154" t="s">
        <v>1024</v>
      </c>
      <c r="H37" s="154" t="s">
        <v>44</v>
      </c>
      <c r="I37" s="155">
        <v>1</v>
      </c>
      <c r="J37" s="155">
        <v>6</v>
      </c>
      <c r="K37" s="318">
        <v>0.7</v>
      </c>
      <c r="L37" s="155">
        <v>74</v>
      </c>
      <c r="M37" s="155">
        <v>64</v>
      </c>
      <c r="N37" s="155">
        <v>2</v>
      </c>
      <c r="O37" s="155">
        <v>59</v>
      </c>
      <c r="P37" s="155" t="s">
        <v>1030</v>
      </c>
    </row>
    <row r="38" spans="1:16" ht="12.75">
      <c r="A38" s="2"/>
      <c r="B38" s="2" t="s">
        <v>1015</v>
      </c>
      <c r="C38" s="2" t="s">
        <v>1029</v>
      </c>
      <c r="D38" s="155">
        <v>25</v>
      </c>
      <c r="E38" s="28">
        <v>42380</v>
      </c>
      <c r="F38" s="2">
        <v>1</v>
      </c>
      <c r="G38" s="154" t="s">
        <v>1024</v>
      </c>
      <c r="H38" s="154" t="s">
        <v>1022</v>
      </c>
      <c r="I38" s="155">
        <v>42</v>
      </c>
      <c r="J38" s="155">
        <v>6</v>
      </c>
      <c r="K38" s="318">
        <v>1</v>
      </c>
      <c r="L38" s="155">
        <v>213</v>
      </c>
      <c r="M38" s="155">
        <v>167</v>
      </c>
      <c r="N38" s="155">
        <v>35</v>
      </c>
      <c r="O38" s="155">
        <v>117</v>
      </c>
      <c r="P38" s="155" t="s">
        <v>1031</v>
      </c>
    </row>
    <row r="39" spans="1:16" ht="12.75">
      <c r="A39" s="2"/>
      <c r="B39" s="2" t="s">
        <v>1015</v>
      </c>
      <c r="C39" s="2" t="s">
        <v>1029</v>
      </c>
      <c r="D39" s="155">
        <v>25</v>
      </c>
      <c r="E39" s="28">
        <v>42380</v>
      </c>
      <c r="F39" s="2">
        <v>1</v>
      </c>
      <c r="G39" s="154" t="s">
        <v>1024</v>
      </c>
      <c r="H39" s="154" t="s">
        <v>44</v>
      </c>
      <c r="I39" s="155">
        <v>54</v>
      </c>
      <c r="J39" s="155">
        <v>20</v>
      </c>
      <c r="K39" s="318">
        <v>0.6</v>
      </c>
      <c r="L39" s="155">
        <v>81</v>
      </c>
      <c r="M39" s="155">
        <v>74</v>
      </c>
      <c r="N39" s="155">
        <v>3</v>
      </c>
      <c r="O39" s="155">
        <v>66</v>
      </c>
      <c r="P39" s="155" t="s">
        <v>1031</v>
      </c>
    </row>
    <row r="40" spans="1:16" ht="12.75">
      <c r="A40" s="2"/>
      <c r="B40" s="2" t="s">
        <v>1015</v>
      </c>
      <c r="C40" s="2" t="s">
        <v>1029</v>
      </c>
      <c r="D40" s="155">
        <v>25</v>
      </c>
      <c r="E40" s="28">
        <v>42380</v>
      </c>
      <c r="F40" s="2">
        <v>1</v>
      </c>
      <c r="G40" s="154" t="s">
        <v>1024</v>
      </c>
      <c r="H40" s="154" t="s">
        <v>44</v>
      </c>
      <c r="I40" s="155">
        <v>54</v>
      </c>
      <c r="J40" s="155">
        <v>21</v>
      </c>
      <c r="K40" s="318">
        <v>0.9</v>
      </c>
      <c r="L40" s="155">
        <v>170</v>
      </c>
      <c r="M40" s="155">
        <v>145</v>
      </c>
      <c r="N40" s="155">
        <v>18</v>
      </c>
      <c r="O40" s="155">
        <v>114</v>
      </c>
      <c r="P40" s="155" t="s">
        <v>1031</v>
      </c>
    </row>
    <row r="41" spans="1:16" ht="12.75">
      <c r="A41" s="2"/>
      <c r="B41" s="2" t="s">
        <v>1015</v>
      </c>
      <c r="C41" s="2" t="s">
        <v>1029</v>
      </c>
      <c r="D41" s="155">
        <v>25</v>
      </c>
      <c r="E41" s="28">
        <v>42380</v>
      </c>
      <c r="F41" s="2">
        <v>1</v>
      </c>
      <c r="G41" s="154" t="s">
        <v>1024</v>
      </c>
      <c r="H41" s="154" t="s">
        <v>44</v>
      </c>
      <c r="I41" s="155">
        <v>54</v>
      </c>
      <c r="J41" s="155">
        <v>21</v>
      </c>
      <c r="K41" s="318">
        <v>0.8</v>
      </c>
      <c r="L41" s="155">
        <v>124</v>
      </c>
      <c r="M41" s="155">
        <v>107</v>
      </c>
      <c r="N41" s="155">
        <v>16</v>
      </c>
      <c r="O41" s="155">
        <v>82</v>
      </c>
      <c r="P41" s="155" t="s">
        <v>1031</v>
      </c>
    </row>
    <row r="42" spans="1:16" ht="12.75">
      <c r="A42" s="2"/>
      <c r="B42" s="2" t="s">
        <v>1015</v>
      </c>
      <c r="C42" s="2" t="s">
        <v>1029</v>
      </c>
      <c r="D42" s="155">
        <v>25</v>
      </c>
      <c r="E42" s="28">
        <v>42380</v>
      </c>
      <c r="F42" s="2">
        <v>1</v>
      </c>
      <c r="G42" s="154" t="s">
        <v>1024</v>
      </c>
      <c r="H42" s="154" t="s">
        <v>44</v>
      </c>
      <c r="I42" s="155">
        <v>54</v>
      </c>
      <c r="J42" s="155">
        <v>21</v>
      </c>
      <c r="K42" s="318">
        <v>0.9</v>
      </c>
      <c r="L42" s="155">
        <v>148</v>
      </c>
      <c r="M42" s="155">
        <v>132</v>
      </c>
      <c r="N42" s="155">
        <v>19</v>
      </c>
      <c r="O42" s="155">
        <v>101</v>
      </c>
      <c r="P42" s="155" t="s">
        <v>1031</v>
      </c>
    </row>
    <row r="43" spans="1:16" ht="12.75">
      <c r="A43" s="2"/>
      <c r="B43" s="2" t="s">
        <v>1015</v>
      </c>
      <c r="C43" s="2" t="s">
        <v>1029</v>
      </c>
      <c r="D43" s="155">
        <v>25</v>
      </c>
      <c r="E43" s="28">
        <v>42380</v>
      </c>
      <c r="F43" s="2">
        <v>1</v>
      </c>
      <c r="G43" s="154" t="s">
        <v>1024</v>
      </c>
      <c r="H43" s="154" t="s">
        <v>44</v>
      </c>
      <c r="I43" s="155">
        <v>54</v>
      </c>
      <c r="J43" s="155">
        <v>24</v>
      </c>
      <c r="K43" s="318">
        <v>1</v>
      </c>
      <c r="L43" s="155">
        <v>154</v>
      </c>
      <c r="M43" s="155">
        <v>122</v>
      </c>
      <c r="N43" s="155">
        <v>13</v>
      </c>
      <c r="O43" s="155">
        <v>98</v>
      </c>
      <c r="P43" s="155" t="s">
        <v>1031</v>
      </c>
    </row>
    <row r="44" spans="1:16" ht="12.75">
      <c r="A44" s="2"/>
      <c r="B44" s="2" t="s">
        <v>1015</v>
      </c>
      <c r="C44" s="2" t="s">
        <v>1029</v>
      </c>
      <c r="D44" s="155">
        <v>25</v>
      </c>
      <c r="E44" s="28">
        <v>42380</v>
      </c>
      <c r="F44" s="2">
        <v>1</v>
      </c>
      <c r="G44" s="154" t="s">
        <v>1024</v>
      </c>
      <c r="H44" s="154" t="s">
        <v>1022</v>
      </c>
      <c r="I44" s="155">
        <v>61</v>
      </c>
      <c r="J44" s="155">
        <v>3</v>
      </c>
      <c r="K44" s="318">
        <v>0.8</v>
      </c>
      <c r="L44" s="155">
        <v>89</v>
      </c>
      <c r="M44" s="155">
        <v>71</v>
      </c>
      <c r="N44" s="155">
        <v>0</v>
      </c>
      <c r="O44" s="155">
        <v>66</v>
      </c>
      <c r="P44" s="155" t="s">
        <v>1031</v>
      </c>
    </row>
    <row r="45" spans="1:16" ht="12.75">
      <c r="A45" s="2"/>
      <c r="B45" s="2" t="s">
        <v>1015</v>
      </c>
      <c r="C45" s="2" t="s">
        <v>1029</v>
      </c>
      <c r="D45" s="155">
        <v>25</v>
      </c>
      <c r="E45" s="28">
        <v>42380</v>
      </c>
      <c r="F45" s="2">
        <v>1</v>
      </c>
      <c r="G45" s="154" t="s">
        <v>1024</v>
      </c>
      <c r="H45" s="154" t="s">
        <v>44</v>
      </c>
      <c r="I45" s="155">
        <v>64</v>
      </c>
      <c r="J45" s="155">
        <v>8</v>
      </c>
      <c r="K45" s="318">
        <v>1</v>
      </c>
      <c r="L45" s="155">
        <v>118</v>
      </c>
      <c r="M45" s="155">
        <v>102</v>
      </c>
      <c r="N45" s="155">
        <v>5</v>
      </c>
      <c r="O45" s="155">
        <v>89</v>
      </c>
      <c r="P45" s="155" t="s">
        <v>1031</v>
      </c>
    </row>
    <row r="46" spans="1:16" ht="12.75">
      <c r="A46" s="2"/>
      <c r="B46" s="2" t="s">
        <v>1015</v>
      </c>
      <c r="C46" s="2" t="s">
        <v>1029</v>
      </c>
      <c r="D46" s="155">
        <v>25</v>
      </c>
      <c r="E46" s="28">
        <v>42380</v>
      </c>
      <c r="F46" s="2">
        <v>1</v>
      </c>
      <c r="G46" s="154" t="s">
        <v>1024</v>
      </c>
      <c r="H46" s="154" t="s">
        <v>1022</v>
      </c>
      <c r="I46" s="155">
        <v>66</v>
      </c>
      <c r="J46" s="155">
        <v>34</v>
      </c>
      <c r="K46" s="318">
        <v>1.8</v>
      </c>
      <c r="L46" s="155">
        <v>136</v>
      </c>
      <c r="M46" s="155">
        <v>117</v>
      </c>
      <c r="N46" s="155">
        <v>0</v>
      </c>
      <c r="O46" s="155">
        <v>112</v>
      </c>
      <c r="P46" s="155" t="s">
        <v>1031</v>
      </c>
    </row>
    <row r="47" spans="1:16" ht="12.75">
      <c r="A47" s="2"/>
      <c r="B47" s="2" t="s">
        <v>1015</v>
      </c>
      <c r="C47" s="2" t="s">
        <v>1029</v>
      </c>
      <c r="D47" s="155">
        <v>29</v>
      </c>
      <c r="E47" s="28">
        <v>42380</v>
      </c>
      <c r="F47" s="2">
        <v>1</v>
      </c>
      <c r="G47" s="154" t="s">
        <v>1026</v>
      </c>
      <c r="H47" s="154" t="s">
        <v>789</v>
      </c>
      <c r="I47" s="155">
        <v>64</v>
      </c>
      <c r="J47" s="155">
        <v>40</v>
      </c>
      <c r="K47" s="318">
        <v>0.7</v>
      </c>
      <c r="L47" s="155">
        <v>38</v>
      </c>
      <c r="M47" s="155">
        <v>31</v>
      </c>
      <c r="N47" s="155">
        <v>7</v>
      </c>
      <c r="O47" s="155">
        <v>23</v>
      </c>
      <c r="P47" s="155" t="s">
        <v>1031</v>
      </c>
    </row>
    <row r="48" spans="1:16" ht="12.75">
      <c r="A48" s="2"/>
      <c r="B48" s="2" t="s">
        <v>1015</v>
      </c>
      <c r="C48" s="2" t="s">
        <v>1029</v>
      </c>
      <c r="D48" s="155">
        <v>29</v>
      </c>
      <c r="E48" s="28">
        <v>42380</v>
      </c>
      <c r="F48" s="2">
        <v>1</v>
      </c>
      <c r="G48" s="154" t="s">
        <v>1026</v>
      </c>
      <c r="H48" s="154" t="s">
        <v>1022</v>
      </c>
      <c r="I48" s="155">
        <v>42</v>
      </c>
      <c r="J48" s="155">
        <v>6</v>
      </c>
      <c r="K48" s="318">
        <v>0.8</v>
      </c>
      <c r="L48" s="155">
        <v>47</v>
      </c>
      <c r="M48" s="155">
        <v>39</v>
      </c>
      <c r="N48" s="155">
        <v>0</v>
      </c>
      <c r="O48" s="155">
        <v>37</v>
      </c>
      <c r="P48" s="155" t="s">
        <v>1031</v>
      </c>
    </row>
    <row r="49" spans="1:16" ht="12.75">
      <c r="A49" s="2"/>
      <c r="B49" s="2" t="s">
        <v>1015</v>
      </c>
      <c r="C49" s="2" t="s">
        <v>1029</v>
      </c>
      <c r="D49" s="155">
        <v>29</v>
      </c>
      <c r="E49" s="28">
        <v>42380</v>
      </c>
      <c r="F49" s="2">
        <v>1</v>
      </c>
      <c r="G49" s="154" t="s">
        <v>1026</v>
      </c>
      <c r="H49" s="154" t="s">
        <v>1022</v>
      </c>
      <c r="I49" s="155">
        <v>65</v>
      </c>
      <c r="J49" s="155">
        <v>17</v>
      </c>
      <c r="K49" s="318">
        <v>1.9</v>
      </c>
      <c r="L49" s="155">
        <v>151</v>
      </c>
      <c r="M49" s="155">
        <v>129</v>
      </c>
      <c r="N49" s="155">
        <v>0</v>
      </c>
      <c r="O49" s="155">
        <v>122</v>
      </c>
      <c r="P49" s="155" t="s">
        <v>1031</v>
      </c>
    </row>
    <row r="50" spans="1:16" ht="12.75">
      <c r="A50" s="2"/>
      <c r="B50" s="2" t="s">
        <v>1015</v>
      </c>
      <c r="C50" s="2" t="s">
        <v>1032</v>
      </c>
      <c r="D50" s="155">
        <v>18</v>
      </c>
      <c r="E50" s="28">
        <v>42369</v>
      </c>
      <c r="F50" s="2">
        <v>2</v>
      </c>
      <c r="G50" s="154" t="s">
        <v>653</v>
      </c>
      <c r="H50" s="154" t="s">
        <v>44</v>
      </c>
      <c r="I50" s="155">
        <v>14</v>
      </c>
      <c r="J50" s="155">
        <v>1</v>
      </c>
      <c r="K50" s="319">
        <v>4.5</v>
      </c>
      <c r="L50" s="155">
        <v>154</v>
      </c>
      <c r="M50" s="155">
        <v>119</v>
      </c>
      <c r="N50" s="155">
        <v>15</v>
      </c>
      <c r="O50" s="155">
        <v>93</v>
      </c>
      <c r="P50" s="155" t="s">
        <v>1033</v>
      </c>
    </row>
    <row r="51" spans="1:16" ht="12.75">
      <c r="A51" s="2"/>
      <c r="B51" s="2" t="s">
        <v>1015</v>
      </c>
      <c r="C51" s="2" t="s">
        <v>1032</v>
      </c>
      <c r="D51" s="155">
        <v>18</v>
      </c>
      <c r="E51" s="28">
        <v>42369</v>
      </c>
      <c r="F51" s="2">
        <v>2</v>
      </c>
      <c r="G51" s="154" t="s">
        <v>653</v>
      </c>
      <c r="H51" s="154" t="s">
        <v>1019</v>
      </c>
      <c r="I51" s="155">
        <v>70</v>
      </c>
      <c r="J51" s="155">
        <v>10</v>
      </c>
      <c r="K51" s="320">
        <v>4.7</v>
      </c>
      <c r="L51" s="155">
        <v>71</v>
      </c>
      <c r="M51" s="155">
        <v>58</v>
      </c>
      <c r="N51" s="155">
        <v>4</v>
      </c>
      <c r="O51" s="155">
        <v>50</v>
      </c>
      <c r="P51" s="155" t="s">
        <v>1034</v>
      </c>
    </row>
    <row r="52" spans="1:16" ht="12.75">
      <c r="A52" s="156"/>
      <c r="B52" s="2" t="s">
        <v>1015</v>
      </c>
      <c r="C52" s="2" t="s">
        <v>1032</v>
      </c>
      <c r="D52" s="155">
        <v>28</v>
      </c>
      <c r="E52" s="239">
        <v>42380</v>
      </c>
      <c r="F52" s="156">
        <v>2</v>
      </c>
      <c r="G52" s="154" t="s">
        <v>758</v>
      </c>
      <c r="H52" s="154" t="s">
        <v>44</v>
      </c>
      <c r="I52" s="155">
        <v>16</v>
      </c>
      <c r="J52" s="155">
        <v>6</v>
      </c>
      <c r="K52" s="320">
        <v>9.7</v>
      </c>
      <c r="L52" s="155">
        <v>558</v>
      </c>
      <c r="M52" s="155">
        <v>414</v>
      </c>
      <c r="N52" s="155">
        <v>23</v>
      </c>
      <c r="O52" s="155">
        <v>356</v>
      </c>
      <c r="P52" s="155" t="s">
        <v>1033</v>
      </c>
    </row>
    <row r="53" spans="1:16" ht="12.75">
      <c r="A53" s="156"/>
      <c r="B53" s="2" t="s">
        <v>1015</v>
      </c>
      <c r="C53" s="2" t="s">
        <v>1032</v>
      </c>
      <c r="D53" s="155">
        <v>28</v>
      </c>
      <c r="E53" s="239">
        <v>42380</v>
      </c>
      <c r="F53" s="156">
        <v>2</v>
      </c>
      <c r="G53" s="154" t="s">
        <v>758</v>
      </c>
      <c r="H53" s="154" t="s">
        <v>1019</v>
      </c>
      <c r="I53" s="155">
        <v>65</v>
      </c>
      <c r="J53" s="155">
        <v>5</v>
      </c>
      <c r="K53" s="320">
        <v>11.5</v>
      </c>
      <c r="L53" s="155">
        <v>322</v>
      </c>
      <c r="M53" s="155">
        <v>267</v>
      </c>
      <c r="N53" s="155">
        <v>5</v>
      </c>
      <c r="O53" s="155">
        <v>248</v>
      </c>
      <c r="P53" s="155" t="s">
        <v>1034</v>
      </c>
    </row>
    <row r="54" spans="1:16" ht="12.75">
      <c r="A54" s="156"/>
      <c r="B54" s="2" t="s">
        <v>1015</v>
      </c>
      <c r="C54" s="2" t="s">
        <v>1032</v>
      </c>
      <c r="D54" s="155">
        <v>28</v>
      </c>
      <c r="E54" s="239">
        <v>42380</v>
      </c>
      <c r="F54" s="156">
        <v>2</v>
      </c>
      <c r="G54" s="154" t="s">
        <v>758</v>
      </c>
      <c r="H54" s="154" t="s">
        <v>1019</v>
      </c>
      <c r="I54" s="155">
        <v>65</v>
      </c>
      <c r="J54" s="155">
        <v>6</v>
      </c>
      <c r="K54" s="320">
        <v>4.1</v>
      </c>
      <c r="L54" s="155">
        <v>125</v>
      </c>
      <c r="M54" s="155">
        <v>97</v>
      </c>
      <c r="N54" s="155">
        <v>3</v>
      </c>
      <c r="O54" s="155">
        <v>89</v>
      </c>
      <c r="P54" s="155" t="s">
        <v>1034</v>
      </c>
    </row>
    <row r="55" spans="1:16" ht="12.75">
      <c r="A55" s="156"/>
      <c r="B55" s="2" t="s">
        <v>1015</v>
      </c>
      <c r="C55" s="2" t="s">
        <v>1032</v>
      </c>
      <c r="D55" s="155">
        <v>38</v>
      </c>
      <c r="E55" s="239">
        <v>42395</v>
      </c>
      <c r="F55" s="156">
        <v>2</v>
      </c>
      <c r="G55" s="154" t="s">
        <v>653</v>
      </c>
      <c r="H55" s="154" t="s">
        <v>1019</v>
      </c>
      <c r="I55" s="155">
        <v>6</v>
      </c>
      <c r="J55" s="155">
        <v>9</v>
      </c>
      <c r="K55" s="320">
        <v>2.9</v>
      </c>
      <c r="L55" s="155">
        <v>66</v>
      </c>
      <c r="M55" s="155">
        <v>41</v>
      </c>
      <c r="N55" s="155">
        <v>1</v>
      </c>
      <c r="O55" s="155">
        <v>38</v>
      </c>
      <c r="P55" s="155" t="s">
        <v>1035</v>
      </c>
    </row>
    <row r="56" spans="1:16" ht="12.75">
      <c r="A56" s="156"/>
      <c r="B56" s="2" t="s">
        <v>1015</v>
      </c>
      <c r="C56" s="2" t="s">
        <v>1032</v>
      </c>
      <c r="D56" s="155">
        <v>38</v>
      </c>
      <c r="E56" s="239">
        <v>42395</v>
      </c>
      <c r="F56" s="156">
        <v>2</v>
      </c>
      <c r="G56" s="154" t="s">
        <v>653</v>
      </c>
      <c r="H56" s="154" t="s">
        <v>1017</v>
      </c>
      <c r="I56" s="155">
        <v>8</v>
      </c>
      <c r="J56" s="155">
        <v>7</v>
      </c>
      <c r="K56" s="320">
        <v>1.3</v>
      </c>
      <c r="L56" s="155">
        <v>33</v>
      </c>
      <c r="M56" s="155">
        <v>21</v>
      </c>
      <c r="N56" s="155">
        <v>2</v>
      </c>
      <c r="O56" s="155">
        <v>19</v>
      </c>
      <c r="P56" s="155" t="s">
        <v>1035</v>
      </c>
    </row>
    <row r="57" spans="1:16" ht="12.75">
      <c r="A57" s="156"/>
      <c r="B57" s="2" t="s">
        <v>1015</v>
      </c>
      <c r="C57" s="2" t="s">
        <v>1032</v>
      </c>
      <c r="D57" s="155">
        <v>38</v>
      </c>
      <c r="E57" s="239">
        <v>42395</v>
      </c>
      <c r="F57" s="156">
        <v>2</v>
      </c>
      <c r="G57" s="154" t="s">
        <v>653</v>
      </c>
      <c r="H57" s="154" t="s">
        <v>1019</v>
      </c>
      <c r="I57" s="155">
        <v>71</v>
      </c>
      <c r="J57" s="155">
        <v>4</v>
      </c>
      <c r="K57" s="320">
        <v>9.2</v>
      </c>
      <c r="L57" s="155">
        <v>251</v>
      </c>
      <c r="M57" s="155">
        <v>196</v>
      </c>
      <c r="N57" s="155">
        <v>5</v>
      </c>
      <c r="O57" s="155">
        <v>175</v>
      </c>
      <c r="P57" s="155" t="s">
        <v>1034</v>
      </c>
    </row>
    <row r="58" spans="1:16" ht="12.75">
      <c r="A58" s="156"/>
      <c r="B58" s="2" t="s">
        <v>1015</v>
      </c>
      <c r="C58" s="2" t="s">
        <v>1032</v>
      </c>
      <c r="D58" s="155">
        <v>44</v>
      </c>
      <c r="E58" s="239">
        <v>42398</v>
      </c>
      <c r="F58" s="156">
        <v>2</v>
      </c>
      <c r="G58" s="154" t="s">
        <v>758</v>
      </c>
      <c r="H58" s="154" t="s">
        <v>44</v>
      </c>
      <c r="I58" s="155">
        <v>15</v>
      </c>
      <c r="J58" s="155">
        <v>4</v>
      </c>
      <c r="K58" s="320">
        <v>1.6</v>
      </c>
      <c r="L58" s="155">
        <v>141</v>
      </c>
      <c r="M58" s="155">
        <v>125</v>
      </c>
      <c r="N58" s="155">
        <v>11</v>
      </c>
      <c r="O58" s="155">
        <v>103</v>
      </c>
      <c r="P58" s="155" t="s">
        <v>1033</v>
      </c>
    </row>
    <row r="59" spans="1:16" ht="12.75">
      <c r="A59" s="156"/>
      <c r="B59" s="2" t="s">
        <v>1015</v>
      </c>
      <c r="C59" s="156" t="s">
        <v>1036</v>
      </c>
      <c r="D59" s="155">
        <v>19</v>
      </c>
      <c r="E59" s="239">
        <v>42008</v>
      </c>
      <c r="F59" s="156">
        <v>2</v>
      </c>
      <c r="G59" s="154" t="s">
        <v>653</v>
      </c>
      <c r="H59" s="154" t="s">
        <v>1017</v>
      </c>
      <c r="I59" s="155">
        <v>13</v>
      </c>
      <c r="J59" s="155">
        <v>15</v>
      </c>
      <c r="K59" s="320">
        <v>5.8</v>
      </c>
      <c r="L59" s="155">
        <v>85</v>
      </c>
      <c r="M59" s="155">
        <v>60</v>
      </c>
      <c r="N59" s="155">
        <v>6</v>
      </c>
      <c r="O59" s="155">
        <v>51</v>
      </c>
      <c r="P59" s="155" t="s">
        <v>1037</v>
      </c>
    </row>
    <row r="60" spans="1:16" ht="12.75">
      <c r="A60" s="156"/>
      <c r="B60" s="2" t="s">
        <v>1015</v>
      </c>
      <c r="C60" s="156" t="s">
        <v>1036</v>
      </c>
      <c r="D60" s="155">
        <v>19</v>
      </c>
      <c r="E60" s="239">
        <v>42008</v>
      </c>
      <c r="F60" s="156">
        <v>2</v>
      </c>
      <c r="G60" s="154" t="s">
        <v>653</v>
      </c>
      <c r="H60" s="154" t="s">
        <v>1019</v>
      </c>
      <c r="I60" s="155">
        <v>27</v>
      </c>
      <c r="J60" s="155">
        <v>22</v>
      </c>
      <c r="K60" s="320">
        <v>1</v>
      </c>
      <c r="L60" s="155">
        <v>22</v>
      </c>
      <c r="M60" s="155">
        <v>16</v>
      </c>
      <c r="N60" s="155">
        <v>0</v>
      </c>
      <c r="O60" s="155">
        <v>16</v>
      </c>
      <c r="P60" s="155" t="s">
        <v>1038</v>
      </c>
    </row>
    <row r="61" spans="1:16" ht="12.75">
      <c r="A61" s="156"/>
      <c r="B61" s="2" t="s">
        <v>1015</v>
      </c>
      <c r="C61" s="156" t="s">
        <v>1036</v>
      </c>
      <c r="D61" s="155">
        <v>19</v>
      </c>
      <c r="E61" s="239">
        <v>42008</v>
      </c>
      <c r="F61" s="156">
        <v>2</v>
      </c>
      <c r="G61" s="154" t="s">
        <v>653</v>
      </c>
      <c r="H61" s="154" t="s">
        <v>1019</v>
      </c>
      <c r="I61" s="155">
        <v>38</v>
      </c>
      <c r="J61" s="155">
        <v>9</v>
      </c>
      <c r="K61" s="320">
        <v>1.2</v>
      </c>
      <c r="L61" s="155">
        <v>32</v>
      </c>
      <c r="M61" s="155">
        <v>26</v>
      </c>
      <c r="N61" s="155">
        <v>0</v>
      </c>
      <c r="O61" s="155">
        <v>24</v>
      </c>
      <c r="P61" s="155" t="s">
        <v>1039</v>
      </c>
    </row>
    <row r="62" spans="1:16" ht="12.75">
      <c r="A62" s="156"/>
      <c r="B62" s="2" t="s">
        <v>1015</v>
      </c>
      <c r="C62" s="156" t="s">
        <v>1036</v>
      </c>
      <c r="D62" s="155">
        <v>20</v>
      </c>
      <c r="E62" s="239">
        <v>42008</v>
      </c>
      <c r="F62" s="156">
        <v>2</v>
      </c>
      <c r="G62" s="154" t="s">
        <v>1027</v>
      </c>
      <c r="H62" s="154" t="s">
        <v>1017</v>
      </c>
      <c r="I62" s="155">
        <v>33</v>
      </c>
      <c r="J62" s="155">
        <v>12</v>
      </c>
      <c r="K62" s="320">
        <v>3.2</v>
      </c>
      <c r="L62" s="155">
        <v>10</v>
      </c>
      <c r="M62" s="155">
        <v>5</v>
      </c>
      <c r="N62" s="155">
        <v>0</v>
      </c>
      <c r="O62" s="155">
        <v>5</v>
      </c>
      <c r="P62" s="155" t="s">
        <v>1039</v>
      </c>
    </row>
    <row r="63" spans="1:16" ht="12.75">
      <c r="A63" s="156"/>
      <c r="B63" s="2" t="s">
        <v>1015</v>
      </c>
      <c r="C63" s="156" t="s">
        <v>1036</v>
      </c>
      <c r="D63" s="155">
        <v>20</v>
      </c>
      <c r="E63" s="239">
        <v>42008</v>
      </c>
      <c r="F63" s="156">
        <v>2</v>
      </c>
      <c r="G63" s="154" t="s">
        <v>1027</v>
      </c>
      <c r="H63" s="154" t="s">
        <v>1040</v>
      </c>
      <c r="I63" s="155">
        <v>33</v>
      </c>
      <c r="J63" s="155">
        <v>18</v>
      </c>
      <c r="K63" s="320">
        <v>4.3</v>
      </c>
      <c r="L63" s="155">
        <v>21</v>
      </c>
      <c r="M63" s="155">
        <v>20</v>
      </c>
      <c r="N63" s="155">
        <v>0</v>
      </c>
      <c r="O63" s="155">
        <v>18</v>
      </c>
      <c r="P63" s="155" t="s">
        <v>1039</v>
      </c>
    </row>
    <row r="64" spans="1:16" ht="12.75">
      <c r="A64" s="156"/>
      <c r="B64" s="2" t="s">
        <v>1015</v>
      </c>
      <c r="C64" s="156" t="s">
        <v>1036</v>
      </c>
      <c r="D64" s="155">
        <v>26</v>
      </c>
      <c r="E64" s="239">
        <v>42380</v>
      </c>
      <c r="F64" s="156">
        <v>2</v>
      </c>
      <c r="G64" s="154" t="s">
        <v>1024</v>
      </c>
      <c r="H64" s="154" t="s">
        <v>1022</v>
      </c>
      <c r="I64" s="155">
        <v>32</v>
      </c>
      <c r="J64" s="155">
        <v>18</v>
      </c>
      <c r="K64" s="320">
        <v>5.5</v>
      </c>
      <c r="L64" s="155">
        <v>155</v>
      </c>
      <c r="M64" s="155">
        <v>127</v>
      </c>
      <c r="N64" s="155">
        <v>16</v>
      </c>
      <c r="O64" s="155">
        <v>104</v>
      </c>
      <c r="P64" s="155" t="s">
        <v>1039</v>
      </c>
    </row>
    <row r="65" spans="1:16" ht="12.75">
      <c r="A65" s="156"/>
      <c r="B65" s="2" t="s">
        <v>1015</v>
      </c>
      <c r="C65" s="156" t="s">
        <v>1036</v>
      </c>
      <c r="D65" s="155">
        <v>37</v>
      </c>
      <c r="E65" s="239">
        <v>42391</v>
      </c>
      <c r="F65" s="156">
        <v>2</v>
      </c>
      <c r="G65" s="154" t="s">
        <v>1024</v>
      </c>
      <c r="H65" s="154" t="s">
        <v>1019</v>
      </c>
      <c r="I65" s="155">
        <v>32</v>
      </c>
      <c r="J65" s="155">
        <v>13</v>
      </c>
      <c r="K65" s="320">
        <v>1</v>
      </c>
      <c r="L65" s="155">
        <v>263</v>
      </c>
      <c r="M65" s="155">
        <v>225</v>
      </c>
      <c r="N65" s="155">
        <v>25</v>
      </c>
      <c r="O65" s="155">
        <v>187</v>
      </c>
      <c r="P65" s="155" t="s">
        <v>1039</v>
      </c>
    </row>
    <row r="66" spans="1:16" ht="12.75">
      <c r="A66" s="156"/>
      <c r="B66" s="2" t="s">
        <v>1015</v>
      </c>
      <c r="C66" s="156" t="s">
        <v>1036</v>
      </c>
      <c r="D66" s="155">
        <v>37</v>
      </c>
      <c r="E66" s="239">
        <v>42391</v>
      </c>
      <c r="F66" s="156">
        <v>2</v>
      </c>
      <c r="G66" s="154" t="s">
        <v>1024</v>
      </c>
      <c r="H66" s="154" t="s">
        <v>1041</v>
      </c>
      <c r="I66" s="155">
        <v>48</v>
      </c>
      <c r="J66" s="155">
        <v>16</v>
      </c>
      <c r="K66" s="320">
        <v>0.6</v>
      </c>
      <c r="L66" s="155">
        <v>173</v>
      </c>
      <c r="M66" s="155">
        <v>151</v>
      </c>
      <c r="N66" s="155">
        <v>0</v>
      </c>
      <c r="O66" s="155">
        <v>143</v>
      </c>
      <c r="P66" s="321" t="s">
        <v>1042</v>
      </c>
    </row>
    <row r="67" spans="1:16" ht="12.75">
      <c r="A67" s="156"/>
      <c r="B67" s="2" t="s">
        <v>1015</v>
      </c>
      <c r="C67" s="156" t="s">
        <v>1036</v>
      </c>
      <c r="D67" s="155">
        <v>39</v>
      </c>
      <c r="E67" s="239">
        <v>42396</v>
      </c>
      <c r="F67" s="156">
        <v>2</v>
      </c>
      <c r="G67" s="154" t="s">
        <v>1024</v>
      </c>
      <c r="H67" s="154" t="s">
        <v>1017</v>
      </c>
      <c r="I67" s="155">
        <v>6</v>
      </c>
      <c r="J67" s="155">
        <v>6</v>
      </c>
      <c r="K67" s="320">
        <v>1.1</v>
      </c>
      <c r="L67" s="155">
        <v>82</v>
      </c>
      <c r="M67" s="155">
        <v>71</v>
      </c>
      <c r="N67" s="155">
        <v>27</v>
      </c>
      <c r="O67" s="155">
        <v>42</v>
      </c>
      <c r="P67" s="155" t="s">
        <v>1043</v>
      </c>
    </row>
    <row r="68" spans="1:16" ht="12.75">
      <c r="A68" s="156"/>
      <c r="B68" s="2" t="s">
        <v>1015</v>
      </c>
      <c r="C68" s="156" t="s">
        <v>1036</v>
      </c>
      <c r="D68" s="155">
        <v>40</v>
      </c>
      <c r="E68" s="239">
        <v>42396</v>
      </c>
      <c r="F68" s="156">
        <v>2</v>
      </c>
      <c r="G68" s="154" t="s">
        <v>1044</v>
      </c>
      <c r="H68" s="154" t="s">
        <v>1019</v>
      </c>
      <c r="I68" s="155">
        <v>48</v>
      </c>
      <c r="J68" s="322">
        <v>9.1</v>
      </c>
      <c r="K68" s="320">
        <v>0.6</v>
      </c>
      <c r="L68" s="155">
        <v>10</v>
      </c>
      <c r="M68" s="155">
        <v>4</v>
      </c>
      <c r="N68" s="155">
        <v>0</v>
      </c>
      <c r="O68" s="155">
        <v>4</v>
      </c>
      <c r="P68" s="321" t="s">
        <v>1042</v>
      </c>
    </row>
    <row r="69" spans="1:16" ht="12.75">
      <c r="A69" s="156"/>
      <c r="B69" s="2" t="s">
        <v>1015</v>
      </c>
      <c r="C69" s="156" t="s">
        <v>1036</v>
      </c>
      <c r="D69" s="155">
        <v>41</v>
      </c>
      <c r="E69" s="239">
        <v>42396</v>
      </c>
      <c r="F69" s="156">
        <v>2</v>
      </c>
      <c r="G69" s="154" t="s">
        <v>1045</v>
      </c>
      <c r="H69" s="154" t="s">
        <v>1017</v>
      </c>
      <c r="I69" s="155">
        <v>13</v>
      </c>
      <c r="J69" s="323">
        <v>14</v>
      </c>
      <c r="K69" s="320">
        <v>0.3</v>
      </c>
      <c r="L69" s="155">
        <v>3</v>
      </c>
      <c r="M69" s="155">
        <v>2</v>
      </c>
      <c r="N69" s="155">
        <v>0</v>
      </c>
      <c r="O69" s="155">
        <v>2</v>
      </c>
      <c r="P69" s="155" t="s">
        <v>1037</v>
      </c>
    </row>
    <row r="70" spans="1:16" ht="12.75">
      <c r="A70" s="156"/>
      <c r="B70" s="2" t="s">
        <v>1015</v>
      </c>
      <c r="C70" s="156" t="s">
        <v>1036</v>
      </c>
      <c r="D70" s="155">
        <v>41</v>
      </c>
      <c r="E70" s="239">
        <v>42396</v>
      </c>
      <c r="F70" s="156">
        <v>2</v>
      </c>
      <c r="G70" s="154" t="s">
        <v>1045</v>
      </c>
      <c r="H70" s="154" t="s">
        <v>1019</v>
      </c>
      <c r="I70" s="155">
        <v>17</v>
      </c>
      <c r="J70" s="322">
        <v>10.11</v>
      </c>
      <c r="K70" s="320">
        <v>0.8</v>
      </c>
      <c r="L70" s="155">
        <v>6</v>
      </c>
      <c r="M70" s="155">
        <v>4</v>
      </c>
      <c r="N70" s="155">
        <v>0</v>
      </c>
      <c r="O70" s="155">
        <v>4</v>
      </c>
      <c r="P70" s="155" t="s">
        <v>1037</v>
      </c>
    </row>
    <row r="71" spans="1:16" ht="12.75">
      <c r="A71" s="156"/>
      <c r="B71" s="2" t="s">
        <v>1015</v>
      </c>
      <c r="C71" s="156" t="s">
        <v>1036</v>
      </c>
      <c r="D71" s="155">
        <v>41</v>
      </c>
      <c r="E71" s="239">
        <v>42396</v>
      </c>
      <c r="F71" s="156">
        <v>2</v>
      </c>
      <c r="G71" s="154" t="s">
        <v>1045</v>
      </c>
      <c r="H71" s="154" t="s">
        <v>1019</v>
      </c>
      <c r="I71" s="155">
        <v>48</v>
      </c>
      <c r="J71" s="323">
        <v>8</v>
      </c>
      <c r="K71" s="320">
        <v>0.1</v>
      </c>
      <c r="L71" s="155">
        <v>11</v>
      </c>
      <c r="M71" s="155">
        <v>6</v>
      </c>
      <c r="N71" s="155">
        <v>0</v>
      </c>
      <c r="O71" s="155">
        <v>6</v>
      </c>
      <c r="P71" s="321" t="s">
        <v>1042</v>
      </c>
    </row>
    <row r="72" spans="1:16" ht="12.75">
      <c r="A72" s="156"/>
      <c r="B72" s="2" t="s">
        <v>1015</v>
      </c>
      <c r="C72" s="156" t="s">
        <v>1036</v>
      </c>
      <c r="D72" s="155">
        <v>41</v>
      </c>
      <c r="E72" s="239">
        <v>42396</v>
      </c>
      <c r="F72" s="156">
        <v>2</v>
      </c>
      <c r="G72" s="154" t="s">
        <v>1045</v>
      </c>
      <c r="H72" s="154" t="s">
        <v>1019</v>
      </c>
      <c r="I72" s="155">
        <v>48</v>
      </c>
      <c r="J72" s="322" t="s">
        <v>1046</v>
      </c>
      <c r="K72" s="320">
        <v>0.6</v>
      </c>
      <c r="L72" s="155">
        <v>6</v>
      </c>
      <c r="M72" s="155">
        <v>4</v>
      </c>
      <c r="N72" s="155">
        <v>0</v>
      </c>
      <c r="O72" s="155">
        <v>4</v>
      </c>
      <c r="P72" s="321" t="s">
        <v>1042</v>
      </c>
    </row>
    <row r="73" spans="1:16" ht="12.75">
      <c r="A73" s="156"/>
      <c r="B73" s="2" t="s">
        <v>1015</v>
      </c>
      <c r="C73" s="156" t="s">
        <v>1036</v>
      </c>
      <c r="D73" s="155">
        <v>41</v>
      </c>
      <c r="E73" s="239">
        <v>42396</v>
      </c>
      <c r="F73" s="156">
        <v>2</v>
      </c>
      <c r="G73" s="154" t="s">
        <v>1045</v>
      </c>
      <c r="H73" s="154" t="s">
        <v>1017</v>
      </c>
      <c r="I73" s="155">
        <v>55</v>
      </c>
      <c r="J73" s="322" t="s">
        <v>1047</v>
      </c>
      <c r="K73" s="320">
        <v>0.7</v>
      </c>
      <c r="L73" s="155">
        <v>3</v>
      </c>
      <c r="M73" s="155">
        <v>2</v>
      </c>
      <c r="N73" s="155">
        <v>0</v>
      </c>
      <c r="O73" s="155">
        <v>2</v>
      </c>
      <c r="P73" s="155" t="s">
        <v>1037</v>
      </c>
    </row>
    <row r="74" spans="1:16" ht="12.75">
      <c r="A74" s="156"/>
      <c r="B74" s="2" t="s">
        <v>1015</v>
      </c>
      <c r="C74" s="156" t="s">
        <v>1048</v>
      </c>
      <c r="D74" s="155">
        <v>42</v>
      </c>
      <c r="E74" s="239">
        <v>42396</v>
      </c>
      <c r="F74" s="156">
        <v>1</v>
      </c>
      <c r="G74" s="154" t="s">
        <v>1024</v>
      </c>
      <c r="H74" s="154" t="s">
        <v>789</v>
      </c>
      <c r="I74" s="155">
        <v>49</v>
      </c>
      <c r="J74" s="323">
        <v>12</v>
      </c>
      <c r="K74" s="320">
        <v>2</v>
      </c>
      <c r="L74" s="155">
        <v>196</v>
      </c>
      <c r="M74" s="155">
        <v>166</v>
      </c>
      <c r="N74" s="155">
        <v>103</v>
      </c>
      <c r="O74" s="155">
        <v>54</v>
      </c>
      <c r="P74" s="155" t="s">
        <v>1035</v>
      </c>
    </row>
    <row r="75" spans="1:16" ht="12.75">
      <c r="A75" s="156"/>
      <c r="B75" s="2" t="s">
        <v>1015</v>
      </c>
      <c r="C75" s="156" t="s">
        <v>1048</v>
      </c>
      <c r="D75" s="155">
        <v>43</v>
      </c>
      <c r="E75" s="239">
        <v>42398</v>
      </c>
      <c r="F75" s="156">
        <v>2</v>
      </c>
      <c r="G75" s="154" t="s">
        <v>1024</v>
      </c>
      <c r="H75" s="154" t="s">
        <v>44</v>
      </c>
      <c r="I75" s="155">
        <v>31</v>
      </c>
      <c r="J75" s="323">
        <v>7</v>
      </c>
      <c r="K75" s="320">
        <v>2.5</v>
      </c>
      <c r="L75" s="155">
        <v>221</v>
      </c>
      <c r="M75" s="155">
        <v>168</v>
      </c>
      <c r="N75" s="155">
        <v>49</v>
      </c>
      <c r="O75" s="155">
        <v>104</v>
      </c>
      <c r="P75" s="155" t="s">
        <v>1035</v>
      </c>
    </row>
    <row r="76" spans="1:16" ht="12.75">
      <c r="A76" s="156"/>
      <c r="B76" s="2" t="s">
        <v>1015</v>
      </c>
      <c r="C76" s="156" t="s">
        <v>1049</v>
      </c>
      <c r="D76" s="155">
        <v>31</v>
      </c>
      <c r="E76" s="239">
        <v>42382</v>
      </c>
      <c r="F76" s="156">
        <v>1</v>
      </c>
      <c r="G76" s="154" t="s">
        <v>653</v>
      </c>
      <c r="H76" s="154" t="s">
        <v>1022</v>
      </c>
      <c r="I76" s="155">
        <v>34</v>
      </c>
      <c r="J76" s="155">
        <v>4</v>
      </c>
      <c r="K76" s="320">
        <v>9.7</v>
      </c>
      <c r="L76" s="155">
        <v>351</v>
      </c>
      <c r="M76" s="155">
        <v>271</v>
      </c>
      <c r="N76" s="155">
        <v>73</v>
      </c>
      <c r="O76" s="155">
        <v>182</v>
      </c>
      <c r="P76" s="155" t="s">
        <v>1035</v>
      </c>
    </row>
    <row r="77" spans="1:16" ht="12.75">
      <c r="A77" s="156"/>
      <c r="B77" s="2" t="s">
        <v>1015</v>
      </c>
      <c r="C77" s="156" t="s">
        <v>1049</v>
      </c>
      <c r="D77" s="155">
        <v>32</v>
      </c>
      <c r="E77" s="239">
        <v>42382</v>
      </c>
      <c r="F77" s="156">
        <v>1</v>
      </c>
      <c r="G77" s="154" t="s">
        <v>1024</v>
      </c>
      <c r="H77" s="154" t="s">
        <v>1022</v>
      </c>
      <c r="I77" s="155">
        <v>32</v>
      </c>
      <c r="J77" s="155">
        <v>1</v>
      </c>
      <c r="K77" s="320">
        <v>13</v>
      </c>
      <c r="L77" s="155">
        <v>264</v>
      </c>
      <c r="M77" s="155">
        <v>202</v>
      </c>
      <c r="N77" s="155">
        <v>0</v>
      </c>
      <c r="O77" s="155">
        <v>189</v>
      </c>
      <c r="P77" s="155" t="s">
        <v>1035</v>
      </c>
    </row>
    <row r="78" spans="1:16" ht="12.75">
      <c r="A78" s="156"/>
      <c r="B78" s="2" t="s">
        <v>1015</v>
      </c>
      <c r="C78" s="156" t="s">
        <v>1049</v>
      </c>
      <c r="D78" s="155">
        <v>34</v>
      </c>
      <c r="E78" s="239">
        <v>42387</v>
      </c>
      <c r="F78" s="156">
        <v>2</v>
      </c>
      <c r="G78" s="154" t="s">
        <v>1024</v>
      </c>
      <c r="H78" s="154" t="s">
        <v>44</v>
      </c>
      <c r="I78" s="155">
        <v>63</v>
      </c>
      <c r="J78" s="155">
        <v>8</v>
      </c>
      <c r="K78" s="320">
        <v>5</v>
      </c>
      <c r="L78" s="155">
        <v>1003</v>
      </c>
      <c r="M78" s="155">
        <v>884</v>
      </c>
      <c r="N78" s="155">
        <v>149</v>
      </c>
      <c r="O78" s="155">
        <v>655</v>
      </c>
      <c r="P78" s="155" t="s">
        <v>1035</v>
      </c>
    </row>
  </sheetData>
  <mergeCells count="15"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124"/>
  <sheetViews>
    <sheetView workbookViewId="0" topLeftCell="A1">
      <selection activeCell="G40" sqref="G40"/>
    </sheetView>
  </sheetViews>
  <sheetFormatPr defaultColWidth="9.140625" defaultRowHeight="12.75"/>
  <cols>
    <col min="1" max="1" width="4.421875" style="34" customWidth="1"/>
    <col min="2" max="2" width="19.140625" style="34" customWidth="1"/>
    <col min="3" max="3" width="16.421875" style="34" customWidth="1"/>
    <col min="4" max="4" width="12.140625" style="34" customWidth="1"/>
    <col min="5" max="5" width="10.8515625" style="34" customWidth="1"/>
    <col min="6" max="6" width="8.7109375" style="34" customWidth="1"/>
    <col min="7" max="7" width="36.57421875" style="34" customWidth="1"/>
    <col min="8" max="8" width="13.28125" style="34" customWidth="1"/>
    <col min="9" max="10" width="8.00390625" style="34" customWidth="1"/>
    <col min="11" max="11" width="7.57421875" style="34" customWidth="1"/>
    <col min="12" max="12" width="8.7109375" style="34" customWidth="1"/>
    <col min="13" max="15" width="9.140625" style="34" customWidth="1"/>
    <col min="16" max="16" width="38.57421875" style="34" customWidth="1"/>
    <col min="17" max="16384" width="9.140625" style="34" customWidth="1"/>
  </cols>
  <sheetData>
    <row r="1" spans="1:16" ht="15.75">
      <c r="A1" s="474" t="s">
        <v>35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30"/>
      <c r="O1" s="30"/>
      <c r="P1" s="40"/>
    </row>
    <row r="2" spans="1:16" ht="15.75">
      <c r="A2" s="31"/>
      <c r="B2" s="475" t="s">
        <v>825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31"/>
      <c r="N2" s="31"/>
      <c r="O2" s="31"/>
      <c r="P2" s="40"/>
    </row>
    <row r="3" spans="1:16" ht="15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  <c r="P3" s="40"/>
    </row>
    <row r="4" spans="1:16" ht="12.75" customHeight="1">
      <c r="A4" s="468" t="s">
        <v>0</v>
      </c>
      <c r="B4" s="468" t="s">
        <v>1</v>
      </c>
      <c r="C4" s="468" t="s">
        <v>2</v>
      </c>
      <c r="D4" s="468" t="s">
        <v>36</v>
      </c>
      <c r="E4" s="468" t="s">
        <v>13</v>
      </c>
      <c r="F4" s="469" t="s">
        <v>37</v>
      </c>
      <c r="G4" s="468" t="s">
        <v>38</v>
      </c>
      <c r="H4" s="471" t="s">
        <v>78</v>
      </c>
      <c r="I4" s="468" t="s">
        <v>3</v>
      </c>
      <c r="J4" s="468" t="s">
        <v>4</v>
      </c>
      <c r="K4" s="468" t="s">
        <v>5</v>
      </c>
      <c r="L4" s="468" t="s">
        <v>6</v>
      </c>
      <c r="M4" s="468"/>
      <c r="N4" s="466" t="s">
        <v>79</v>
      </c>
      <c r="O4" s="467"/>
      <c r="P4" s="468" t="s">
        <v>80</v>
      </c>
    </row>
    <row r="5" spans="1:16" ht="25.5">
      <c r="A5" s="468"/>
      <c r="B5" s="468"/>
      <c r="C5" s="468"/>
      <c r="D5" s="468"/>
      <c r="E5" s="468"/>
      <c r="F5" s="470"/>
      <c r="G5" s="468"/>
      <c r="H5" s="472"/>
      <c r="I5" s="468"/>
      <c r="J5" s="468"/>
      <c r="K5" s="468"/>
      <c r="L5" s="35" t="s">
        <v>7</v>
      </c>
      <c r="M5" s="35" t="s">
        <v>8</v>
      </c>
      <c r="N5" s="35" t="s">
        <v>40</v>
      </c>
      <c r="O5" s="35" t="s">
        <v>19</v>
      </c>
      <c r="P5" s="468"/>
    </row>
    <row r="6" spans="1:16" ht="12.75" hidden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/>
      <c r="O6" s="1"/>
      <c r="P6" s="10"/>
    </row>
    <row r="7" spans="1:16" s="208" customFormat="1" ht="26.25" customHeight="1">
      <c r="A7" s="473" t="s">
        <v>10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</row>
    <row r="8" spans="1:16" ht="12.75">
      <c r="A8" s="1">
        <v>1</v>
      </c>
      <c r="B8" s="36" t="s">
        <v>81</v>
      </c>
      <c r="C8" s="10" t="s">
        <v>82</v>
      </c>
      <c r="D8" s="10">
        <v>463590</v>
      </c>
      <c r="E8" s="37">
        <v>42362</v>
      </c>
      <c r="F8" s="10">
        <v>4</v>
      </c>
      <c r="G8" s="10" t="s">
        <v>83</v>
      </c>
      <c r="H8" s="10" t="s">
        <v>84</v>
      </c>
      <c r="I8" s="10">
        <v>1</v>
      </c>
      <c r="J8" s="10">
        <v>14.2</v>
      </c>
      <c r="K8" s="10">
        <v>1.6</v>
      </c>
      <c r="L8" s="10">
        <v>369</v>
      </c>
      <c r="M8" s="10">
        <v>303</v>
      </c>
      <c r="N8" s="10">
        <v>207</v>
      </c>
      <c r="O8" s="10">
        <v>96</v>
      </c>
      <c r="P8" s="38" t="s">
        <v>85</v>
      </c>
    </row>
    <row r="9" spans="1:16" ht="12.75">
      <c r="A9" s="10">
        <v>2</v>
      </c>
      <c r="B9" s="36" t="s">
        <v>81</v>
      </c>
      <c r="C9" s="10" t="s">
        <v>82</v>
      </c>
      <c r="D9" s="10">
        <v>463590</v>
      </c>
      <c r="E9" s="37">
        <v>42362</v>
      </c>
      <c r="F9" s="10">
        <v>2</v>
      </c>
      <c r="G9" s="10" t="s">
        <v>83</v>
      </c>
      <c r="H9" s="10" t="s">
        <v>84</v>
      </c>
      <c r="I9" s="10">
        <v>55</v>
      </c>
      <c r="J9" s="10">
        <v>2.3</v>
      </c>
      <c r="K9" s="10">
        <v>0.9</v>
      </c>
      <c r="L9" s="10">
        <v>165</v>
      </c>
      <c r="M9" s="10">
        <v>138</v>
      </c>
      <c r="N9" s="10">
        <v>80</v>
      </c>
      <c r="O9" s="10">
        <v>58</v>
      </c>
      <c r="P9" s="38" t="s">
        <v>86</v>
      </c>
    </row>
    <row r="10" spans="1:16" ht="12.75">
      <c r="A10" s="10">
        <v>3</v>
      </c>
      <c r="B10" s="36" t="s">
        <v>81</v>
      </c>
      <c r="C10" s="10" t="s">
        <v>82</v>
      </c>
      <c r="D10" s="10">
        <v>463590</v>
      </c>
      <c r="E10" s="37">
        <v>42362</v>
      </c>
      <c r="F10" s="10">
        <v>2</v>
      </c>
      <c r="G10" s="10" t="s">
        <v>83</v>
      </c>
      <c r="H10" s="10" t="s">
        <v>84</v>
      </c>
      <c r="I10" s="10">
        <v>63</v>
      </c>
      <c r="J10" s="39" t="s">
        <v>87</v>
      </c>
      <c r="K10" s="10">
        <v>1.5</v>
      </c>
      <c r="L10" s="10">
        <v>240</v>
      </c>
      <c r="M10" s="10">
        <v>204</v>
      </c>
      <c r="N10" s="10">
        <v>122</v>
      </c>
      <c r="O10" s="10">
        <v>82</v>
      </c>
      <c r="P10" s="38" t="s">
        <v>86</v>
      </c>
    </row>
    <row r="11" spans="1:16" ht="12.75">
      <c r="A11" s="10">
        <v>4</v>
      </c>
      <c r="B11" s="36" t="s">
        <v>81</v>
      </c>
      <c r="C11" s="10" t="s">
        <v>88</v>
      </c>
      <c r="D11" s="10">
        <v>463591</v>
      </c>
      <c r="E11" s="37">
        <v>42362</v>
      </c>
      <c r="F11" s="10">
        <v>4</v>
      </c>
      <c r="G11" s="10" t="s">
        <v>83</v>
      </c>
      <c r="H11" s="10" t="s">
        <v>84</v>
      </c>
      <c r="I11" s="10">
        <v>15</v>
      </c>
      <c r="J11" s="39" t="s">
        <v>89</v>
      </c>
      <c r="K11" s="10">
        <v>1.4</v>
      </c>
      <c r="L11" s="10">
        <v>421</v>
      </c>
      <c r="M11" s="10">
        <v>343</v>
      </c>
      <c r="N11" s="10">
        <v>269</v>
      </c>
      <c r="O11" s="10">
        <v>74</v>
      </c>
      <c r="P11" s="38" t="s">
        <v>86</v>
      </c>
    </row>
    <row r="12" spans="1:16" ht="12.75">
      <c r="A12" s="10">
        <v>5</v>
      </c>
      <c r="B12" s="36" t="s">
        <v>81</v>
      </c>
      <c r="C12" s="10" t="s">
        <v>88</v>
      </c>
      <c r="D12" s="10">
        <v>463591</v>
      </c>
      <c r="E12" s="37">
        <v>42362</v>
      </c>
      <c r="F12" s="10">
        <v>4</v>
      </c>
      <c r="G12" s="10" t="s">
        <v>83</v>
      </c>
      <c r="H12" s="10" t="s">
        <v>84</v>
      </c>
      <c r="I12" s="10">
        <v>43</v>
      </c>
      <c r="J12" s="39" t="s">
        <v>90</v>
      </c>
      <c r="K12" s="10">
        <v>3</v>
      </c>
      <c r="L12" s="10">
        <v>931</v>
      </c>
      <c r="M12" s="10">
        <v>771</v>
      </c>
      <c r="N12" s="10">
        <v>554</v>
      </c>
      <c r="O12" s="10">
        <v>217</v>
      </c>
      <c r="P12" s="38" t="s">
        <v>91</v>
      </c>
    </row>
    <row r="13" spans="1:16" ht="12.75">
      <c r="A13" s="10">
        <v>6</v>
      </c>
      <c r="B13" s="36" t="s">
        <v>81</v>
      </c>
      <c r="C13" s="10" t="s">
        <v>88</v>
      </c>
      <c r="D13" s="10">
        <v>463591</v>
      </c>
      <c r="E13" s="37">
        <v>42362</v>
      </c>
      <c r="F13" s="10">
        <v>2</v>
      </c>
      <c r="G13" s="10" t="s">
        <v>83</v>
      </c>
      <c r="H13" s="10" t="s">
        <v>92</v>
      </c>
      <c r="I13" s="10">
        <v>9</v>
      </c>
      <c r="J13" s="39" t="s">
        <v>93</v>
      </c>
      <c r="K13" s="10">
        <v>0.7</v>
      </c>
      <c r="L13" s="10">
        <v>136</v>
      </c>
      <c r="M13" s="10">
        <v>118</v>
      </c>
      <c r="N13" s="10">
        <v>51</v>
      </c>
      <c r="O13" s="10">
        <v>67</v>
      </c>
      <c r="P13" s="38" t="s">
        <v>86</v>
      </c>
    </row>
    <row r="14" spans="1:16" ht="12.75">
      <c r="A14" s="10">
        <v>7</v>
      </c>
      <c r="B14" s="36" t="s">
        <v>81</v>
      </c>
      <c r="C14" s="10" t="s">
        <v>94</v>
      </c>
      <c r="D14" s="10">
        <v>463592</v>
      </c>
      <c r="E14" s="37">
        <v>42362</v>
      </c>
      <c r="F14" s="10">
        <v>4</v>
      </c>
      <c r="G14" s="10" t="s">
        <v>83</v>
      </c>
      <c r="H14" s="10" t="s">
        <v>84</v>
      </c>
      <c r="I14" s="10">
        <v>3</v>
      </c>
      <c r="J14" s="39" t="s">
        <v>95</v>
      </c>
      <c r="K14" s="10">
        <v>0.8</v>
      </c>
      <c r="L14" s="10">
        <v>359</v>
      </c>
      <c r="M14" s="10">
        <v>299</v>
      </c>
      <c r="N14" s="10">
        <v>204</v>
      </c>
      <c r="O14" s="10">
        <v>95</v>
      </c>
      <c r="P14" s="38" t="s">
        <v>96</v>
      </c>
    </row>
    <row r="15" spans="1:16" ht="12.75">
      <c r="A15" s="10">
        <v>8</v>
      </c>
      <c r="B15" s="36" t="s">
        <v>81</v>
      </c>
      <c r="C15" s="10" t="s">
        <v>94</v>
      </c>
      <c r="D15" s="10">
        <v>463593</v>
      </c>
      <c r="E15" s="37">
        <v>42362</v>
      </c>
      <c r="F15" s="10">
        <v>4</v>
      </c>
      <c r="G15" s="10" t="s">
        <v>97</v>
      </c>
      <c r="H15" s="10" t="s">
        <v>98</v>
      </c>
      <c r="I15" s="10">
        <v>38</v>
      </c>
      <c r="J15" s="39" t="s">
        <v>99</v>
      </c>
      <c r="K15" s="10">
        <v>1.1</v>
      </c>
      <c r="L15" s="10">
        <v>141</v>
      </c>
      <c r="M15" s="10">
        <v>127</v>
      </c>
      <c r="N15" s="10">
        <v>6</v>
      </c>
      <c r="O15" s="10">
        <v>121</v>
      </c>
      <c r="P15" s="38" t="s">
        <v>100</v>
      </c>
    </row>
    <row r="16" spans="1:16" ht="12.75">
      <c r="A16" s="10">
        <v>9</v>
      </c>
      <c r="B16" s="36" t="s">
        <v>81</v>
      </c>
      <c r="C16" s="10" t="s">
        <v>94</v>
      </c>
      <c r="D16" s="10">
        <v>463593</v>
      </c>
      <c r="E16" s="37">
        <v>42362</v>
      </c>
      <c r="F16" s="10">
        <v>4</v>
      </c>
      <c r="G16" s="10" t="s">
        <v>97</v>
      </c>
      <c r="H16" s="10" t="s">
        <v>98</v>
      </c>
      <c r="I16" s="10">
        <v>44</v>
      </c>
      <c r="J16" s="39" t="s">
        <v>101</v>
      </c>
      <c r="K16" s="10">
        <v>1.5</v>
      </c>
      <c r="L16" s="10">
        <v>135</v>
      </c>
      <c r="M16" s="10">
        <v>117</v>
      </c>
      <c r="N16" s="10">
        <v>0</v>
      </c>
      <c r="O16" s="10">
        <v>117</v>
      </c>
      <c r="P16" s="38" t="s">
        <v>100</v>
      </c>
    </row>
    <row r="17" spans="1:16" ht="12.75">
      <c r="A17" s="10">
        <v>10</v>
      </c>
      <c r="B17" s="36" t="s">
        <v>81</v>
      </c>
      <c r="C17" s="10" t="s">
        <v>94</v>
      </c>
      <c r="D17" s="10">
        <v>463593</v>
      </c>
      <c r="E17" s="37">
        <v>42362</v>
      </c>
      <c r="F17" s="10">
        <v>4</v>
      </c>
      <c r="G17" s="10" t="s">
        <v>97</v>
      </c>
      <c r="H17" s="10" t="s">
        <v>98</v>
      </c>
      <c r="I17" s="10">
        <v>65</v>
      </c>
      <c r="J17" s="10">
        <v>13</v>
      </c>
      <c r="K17" s="10">
        <v>2.5</v>
      </c>
      <c r="L17" s="10">
        <v>179</v>
      </c>
      <c r="M17" s="10">
        <v>137</v>
      </c>
      <c r="N17" s="10">
        <v>17</v>
      </c>
      <c r="O17" s="10">
        <v>120</v>
      </c>
      <c r="P17" s="38" t="s">
        <v>102</v>
      </c>
    </row>
    <row r="18" spans="1:16" ht="12.75">
      <c r="A18" s="10">
        <v>11</v>
      </c>
      <c r="B18" s="36" t="s">
        <v>81</v>
      </c>
      <c r="C18" s="10" t="s">
        <v>103</v>
      </c>
      <c r="D18" s="10">
        <v>463594</v>
      </c>
      <c r="E18" s="37">
        <v>42362</v>
      </c>
      <c r="F18" s="10">
        <v>4</v>
      </c>
      <c r="G18" s="10" t="s">
        <v>83</v>
      </c>
      <c r="H18" s="10" t="s">
        <v>104</v>
      </c>
      <c r="I18" s="10">
        <v>58</v>
      </c>
      <c r="J18" s="10">
        <v>52.1</v>
      </c>
      <c r="K18" s="10">
        <v>2</v>
      </c>
      <c r="L18" s="10">
        <v>436</v>
      </c>
      <c r="M18" s="10">
        <v>399</v>
      </c>
      <c r="N18" s="10">
        <v>18</v>
      </c>
      <c r="O18" s="10">
        <v>381</v>
      </c>
      <c r="P18" s="38" t="s">
        <v>105</v>
      </c>
    </row>
    <row r="19" spans="1:16" ht="12.75">
      <c r="A19" s="10">
        <v>12</v>
      </c>
      <c r="B19" s="36" t="s">
        <v>81</v>
      </c>
      <c r="C19" s="10" t="s">
        <v>103</v>
      </c>
      <c r="D19" s="10">
        <v>463595</v>
      </c>
      <c r="E19" s="37">
        <v>42362</v>
      </c>
      <c r="F19" s="10">
        <v>4</v>
      </c>
      <c r="G19" s="10" t="s">
        <v>106</v>
      </c>
      <c r="H19" s="10" t="s">
        <v>84</v>
      </c>
      <c r="I19" s="10">
        <v>20</v>
      </c>
      <c r="J19" s="10">
        <v>10</v>
      </c>
      <c r="K19" s="10">
        <v>0.7</v>
      </c>
      <c r="L19" s="10">
        <v>240</v>
      </c>
      <c r="M19" s="10">
        <v>200</v>
      </c>
      <c r="N19" s="10">
        <v>127</v>
      </c>
      <c r="O19" s="10">
        <v>73</v>
      </c>
      <c r="P19" s="38" t="s">
        <v>105</v>
      </c>
    </row>
    <row r="20" spans="1:16" ht="12.75">
      <c r="A20" s="10">
        <v>13</v>
      </c>
      <c r="B20" s="36" t="s">
        <v>81</v>
      </c>
      <c r="C20" s="10" t="s">
        <v>107</v>
      </c>
      <c r="D20" s="10">
        <v>463596</v>
      </c>
      <c r="E20" s="37">
        <v>42362</v>
      </c>
      <c r="F20" s="10">
        <v>4</v>
      </c>
      <c r="G20" s="10" t="s">
        <v>83</v>
      </c>
      <c r="H20" s="10" t="s">
        <v>84</v>
      </c>
      <c r="I20" s="10">
        <v>20</v>
      </c>
      <c r="J20" s="39" t="s">
        <v>108</v>
      </c>
      <c r="K20" s="10">
        <v>2.2</v>
      </c>
      <c r="L20" s="10">
        <v>491</v>
      </c>
      <c r="M20" s="10">
        <v>381</v>
      </c>
      <c r="N20" s="10">
        <v>283</v>
      </c>
      <c r="O20" s="10">
        <v>98</v>
      </c>
      <c r="P20" s="38" t="s">
        <v>109</v>
      </c>
    </row>
    <row r="21" spans="1:16" ht="12.75">
      <c r="A21" s="10">
        <v>14</v>
      </c>
      <c r="B21" s="36" t="s">
        <v>81</v>
      </c>
      <c r="C21" s="10" t="s">
        <v>107</v>
      </c>
      <c r="D21" s="10">
        <v>463597</v>
      </c>
      <c r="E21" s="37">
        <v>42362</v>
      </c>
      <c r="F21" s="10">
        <v>4</v>
      </c>
      <c r="G21" s="10" t="s">
        <v>106</v>
      </c>
      <c r="H21" s="10" t="s">
        <v>92</v>
      </c>
      <c r="I21" s="10">
        <v>35</v>
      </c>
      <c r="J21" s="10">
        <v>15</v>
      </c>
      <c r="K21" s="10">
        <v>1.1</v>
      </c>
      <c r="L21" s="10">
        <v>237</v>
      </c>
      <c r="M21" s="10">
        <v>205</v>
      </c>
      <c r="N21" s="10">
        <v>103</v>
      </c>
      <c r="O21" s="10">
        <v>102</v>
      </c>
      <c r="P21" s="38" t="s">
        <v>85</v>
      </c>
    </row>
    <row r="22" spans="1:16" ht="12.75">
      <c r="A22" s="10">
        <v>15</v>
      </c>
      <c r="B22" s="36" t="s">
        <v>81</v>
      </c>
      <c r="C22" s="10" t="s">
        <v>110</v>
      </c>
      <c r="D22" s="10">
        <v>463598</v>
      </c>
      <c r="E22" s="37">
        <v>42362</v>
      </c>
      <c r="F22" s="10">
        <v>4</v>
      </c>
      <c r="G22" s="10" t="s">
        <v>83</v>
      </c>
      <c r="H22" s="10" t="s">
        <v>84</v>
      </c>
      <c r="I22" s="10">
        <v>53</v>
      </c>
      <c r="J22" s="10">
        <v>16.3</v>
      </c>
      <c r="K22" s="10">
        <v>2.8</v>
      </c>
      <c r="L22" s="10">
        <v>971</v>
      </c>
      <c r="M22" s="10">
        <v>796</v>
      </c>
      <c r="N22" s="10">
        <v>624</v>
      </c>
      <c r="O22" s="10">
        <v>172</v>
      </c>
      <c r="P22" s="38" t="s">
        <v>86</v>
      </c>
    </row>
    <row r="23" spans="1:16" ht="12.75">
      <c r="A23" s="10">
        <v>16</v>
      </c>
      <c r="B23" s="36" t="s">
        <v>81</v>
      </c>
      <c r="C23" s="10" t="s">
        <v>110</v>
      </c>
      <c r="D23" s="10">
        <v>463598</v>
      </c>
      <c r="E23" s="37">
        <v>42362</v>
      </c>
      <c r="F23" s="10">
        <v>4</v>
      </c>
      <c r="G23" s="10" t="s">
        <v>83</v>
      </c>
      <c r="H23" s="10" t="s">
        <v>111</v>
      </c>
      <c r="I23" s="10">
        <v>27</v>
      </c>
      <c r="J23" s="10">
        <v>10.3</v>
      </c>
      <c r="K23" s="10">
        <v>1.6</v>
      </c>
      <c r="L23" s="10">
        <v>208</v>
      </c>
      <c r="M23" s="10">
        <v>182</v>
      </c>
      <c r="N23" s="10">
        <v>0</v>
      </c>
      <c r="O23" s="10">
        <v>182</v>
      </c>
      <c r="P23" s="38" t="s">
        <v>112</v>
      </c>
    </row>
    <row r="24" spans="1:16" ht="12.75">
      <c r="A24" s="10">
        <v>17</v>
      </c>
      <c r="B24" s="36" t="s">
        <v>81</v>
      </c>
      <c r="C24" s="10" t="s">
        <v>110</v>
      </c>
      <c r="D24" s="10">
        <v>463598</v>
      </c>
      <c r="E24" s="37">
        <v>42362</v>
      </c>
      <c r="F24" s="10">
        <v>4</v>
      </c>
      <c r="G24" s="10" t="s">
        <v>83</v>
      </c>
      <c r="H24" s="10" t="s">
        <v>104</v>
      </c>
      <c r="I24" s="10">
        <v>46</v>
      </c>
      <c r="J24" s="39" t="s">
        <v>93</v>
      </c>
      <c r="K24" s="10">
        <v>2.9</v>
      </c>
      <c r="L24" s="10">
        <v>923</v>
      </c>
      <c r="M24" s="10">
        <v>808</v>
      </c>
      <c r="N24" s="10">
        <v>73</v>
      </c>
      <c r="O24" s="10">
        <v>735</v>
      </c>
      <c r="P24" s="38" t="s">
        <v>112</v>
      </c>
    </row>
    <row r="25" spans="1:16" ht="12.75">
      <c r="A25" s="10">
        <v>18</v>
      </c>
      <c r="B25" s="36" t="s">
        <v>81</v>
      </c>
      <c r="C25" s="10" t="s">
        <v>110</v>
      </c>
      <c r="D25" s="10">
        <v>463598</v>
      </c>
      <c r="E25" s="37">
        <v>42362</v>
      </c>
      <c r="F25" s="10">
        <v>4</v>
      </c>
      <c r="G25" s="10" t="s">
        <v>83</v>
      </c>
      <c r="H25" s="10" t="s">
        <v>92</v>
      </c>
      <c r="I25" s="10">
        <v>12</v>
      </c>
      <c r="J25" s="39" t="s">
        <v>113</v>
      </c>
      <c r="K25" s="10">
        <v>0.9</v>
      </c>
      <c r="L25" s="10">
        <v>155</v>
      </c>
      <c r="M25" s="10">
        <v>139</v>
      </c>
      <c r="N25" s="10">
        <v>51</v>
      </c>
      <c r="O25" s="10">
        <v>88</v>
      </c>
      <c r="P25" s="38" t="s">
        <v>114</v>
      </c>
    </row>
    <row r="26" spans="1:16" ht="12.75">
      <c r="A26" s="10">
        <v>19</v>
      </c>
      <c r="B26" s="36" t="s">
        <v>81</v>
      </c>
      <c r="C26" s="10" t="s">
        <v>115</v>
      </c>
      <c r="D26" s="10">
        <v>463599</v>
      </c>
      <c r="E26" s="37">
        <v>42362</v>
      </c>
      <c r="F26" s="10">
        <v>2</v>
      </c>
      <c r="G26" s="10" t="s">
        <v>83</v>
      </c>
      <c r="H26" s="10" t="s">
        <v>116</v>
      </c>
      <c r="I26" s="10">
        <v>4</v>
      </c>
      <c r="J26" s="39" t="s">
        <v>117</v>
      </c>
      <c r="K26" s="10">
        <v>2.5</v>
      </c>
      <c r="L26" s="10">
        <v>570</v>
      </c>
      <c r="M26" s="10">
        <v>502</v>
      </c>
      <c r="N26" s="10">
        <v>122</v>
      </c>
      <c r="O26" s="10">
        <v>380</v>
      </c>
      <c r="P26" s="38" t="s">
        <v>118</v>
      </c>
    </row>
    <row r="27" spans="1:16" ht="12.75">
      <c r="A27" s="10">
        <v>20</v>
      </c>
      <c r="B27" s="36" t="s">
        <v>81</v>
      </c>
      <c r="C27" s="10" t="s">
        <v>115</v>
      </c>
      <c r="D27" s="10">
        <v>463600</v>
      </c>
      <c r="E27" s="37">
        <v>42362</v>
      </c>
      <c r="F27" s="10">
        <v>2</v>
      </c>
      <c r="G27" s="10" t="s">
        <v>106</v>
      </c>
      <c r="H27" s="10" t="s">
        <v>84</v>
      </c>
      <c r="I27" s="10">
        <v>26</v>
      </c>
      <c r="J27" s="39" t="s">
        <v>99</v>
      </c>
      <c r="K27" s="10">
        <v>2.9</v>
      </c>
      <c r="L27" s="10">
        <v>695</v>
      </c>
      <c r="M27" s="10">
        <v>589</v>
      </c>
      <c r="N27" s="10">
        <v>316</v>
      </c>
      <c r="O27" s="10">
        <v>273</v>
      </c>
      <c r="P27" s="38" t="s">
        <v>119</v>
      </c>
    </row>
    <row r="28" spans="1:16" ht="12.75">
      <c r="A28" s="10">
        <v>21</v>
      </c>
      <c r="B28" s="36" t="s">
        <v>81</v>
      </c>
      <c r="C28" s="10" t="s">
        <v>115</v>
      </c>
      <c r="D28" s="10">
        <v>463600</v>
      </c>
      <c r="E28" s="37">
        <v>42362</v>
      </c>
      <c r="F28" s="10">
        <v>2</v>
      </c>
      <c r="G28" s="10" t="s">
        <v>106</v>
      </c>
      <c r="H28" s="10" t="s">
        <v>92</v>
      </c>
      <c r="I28" s="10">
        <v>68</v>
      </c>
      <c r="J28" s="39" t="s">
        <v>120</v>
      </c>
      <c r="K28" s="10">
        <v>0.6</v>
      </c>
      <c r="L28" s="10">
        <v>141</v>
      </c>
      <c r="M28" s="10">
        <v>121</v>
      </c>
      <c r="N28" s="10">
        <v>68</v>
      </c>
      <c r="O28" s="10">
        <v>53</v>
      </c>
      <c r="P28" s="38" t="s">
        <v>121</v>
      </c>
    </row>
    <row r="29" spans="1:16" ht="12.75">
      <c r="A29" s="10">
        <v>22</v>
      </c>
      <c r="B29" s="36" t="s">
        <v>81</v>
      </c>
      <c r="C29" s="10" t="s">
        <v>82</v>
      </c>
      <c r="D29" s="10">
        <v>463604</v>
      </c>
      <c r="E29" s="37">
        <v>42380</v>
      </c>
      <c r="F29" s="10">
        <v>4</v>
      </c>
      <c r="G29" s="10" t="s">
        <v>823</v>
      </c>
      <c r="H29" s="10" t="s">
        <v>84</v>
      </c>
      <c r="I29" s="10">
        <v>75</v>
      </c>
      <c r="J29" s="10">
        <v>20</v>
      </c>
      <c r="K29" s="10">
        <v>1.9</v>
      </c>
      <c r="L29" s="10">
        <v>165</v>
      </c>
      <c r="M29" s="10">
        <v>147</v>
      </c>
      <c r="N29" s="10">
        <v>35</v>
      </c>
      <c r="O29" s="10">
        <v>112</v>
      </c>
      <c r="P29" s="38" t="s">
        <v>824</v>
      </c>
    </row>
    <row r="30" spans="1:16" ht="12.75">
      <c r="A30" s="10">
        <v>23</v>
      </c>
      <c r="B30" s="36" t="s">
        <v>81</v>
      </c>
      <c r="C30" s="10" t="s">
        <v>115</v>
      </c>
      <c r="D30" s="10">
        <v>463605</v>
      </c>
      <c r="E30" s="37">
        <v>42015</v>
      </c>
      <c r="F30" s="10">
        <v>2</v>
      </c>
      <c r="G30" s="10" t="s">
        <v>823</v>
      </c>
      <c r="H30" s="10" t="s">
        <v>84</v>
      </c>
      <c r="I30" s="10">
        <v>27</v>
      </c>
      <c r="J30" s="10">
        <v>34.1</v>
      </c>
      <c r="K30" s="10">
        <v>1.8</v>
      </c>
      <c r="L30" s="10">
        <v>177</v>
      </c>
      <c r="M30" s="10">
        <v>153</v>
      </c>
      <c r="N30" s="10">
        <v>63</v>
      </c>
      <c r="O30" s="10">
        <v>90</v>
      </c>
      <c r="P30" s="38" t="s">
        <v>119</v>
      </c>
    </row>
    <row r="31" spans="1:16" ht="12.75">
      <c r="A31" s="10"/>
      <c r="B31" s="3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8"/>
    </row>
    <row r="32" spans="1:16" ht="12.75">
      <c r="A32" s="10"/>
      <c r="B32" s="3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8"/>
    </row>
    <row r="33" spans="1:16" ht="20.25" customHeight="1">
      <c r="A33" s="419" t="s">
        <v>11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74"/>
    </row>
    <row r="34" spans="1:16" ht="12.75">
      <c r="A34" s="468" t="s">
        <v>0</v>
      </c>
      <c r="B34" s="468" t="s">
        <v>1</v>
      </c>
      <c r="C34" s="468" t="s">
        <v>2</v>
      </c>
      <c r="D34" s="468" t="s">
        <v>36</v>
      </c>
      <c r="E34" s="468" t="s">
        <v>13</v>
      </c>
      <c r="F34" s="469" t="s">
        <v>37</v>
      </c>
      <c r="G34" s="468" t="s">
        <v>38</v>
      </c>
      <c r="H34" s="471" t="s">
        <v>78</v>
      </c>
      <c r="I34" s="468" t="s">
        <v>3</v>
      </c>
      <c r="J34" s="468" t="s">
        <v>4</v>
      </c>
      <c r="K34" s="468" t="s">
        <v>5</v>
      </c>
      <c r="L34" s="468" t="s">
        <v>6</v>
      </c>
      <c r="M34" s="468"/>
      <c r="N34" s="466" t="s">
        <v>79</v>
      </c>
      <c r="O34" s="467"/>
      <c r="P34" s="468" t="s">
        <v>826</v>
      </c>
    </row>
    <row r="35" spans="1:16" ht="25.5">
      <c r="A35" s="468"/>
      <c r="B35" s="468"/>
      <c r="C35" s="468"/>
      <c r="D35" s="468"/>
      <c r="E35" s="468"/>
      <c r="F35" s="470"/>
      <c r="G35" s="468"/>
      <c r="H35" s="472"/>
      <c r="I35" s="468"/>
      <c r="J35" s="468"/>
      <c r="K35" s="468"/>
      <c r="L35" s="35" t="s">
        <v>7</v>
      </c>
      <c r="M35" s="35" t="s">
        <v>8</v>
      </c>
      <c r="N35" s="35" t="s">
        <v>40</v>
      </c>
      <c r="O35" s="35" t="s">
        <v>19</v>
      </c>
      <c r="P35" s="468"/>
    </row>
    <row r="36" spans="1:16" ht="12.75">
      <c r="A36" s="1">
        <v>1</v>
      </c>
      <c r="B36" s="1">
        <v>2</v>
      </c>
      <c r="C36" s="1">
        <v>3</v>
      </c>
      <c r="D36" s="1">
        <v>4</v>
      </c>
      <c r="E36" s="1">
        <v>5</v>
      </c>
      <c r="F36" s="1">
        <v>6</v>
      </c>
      <c r="G36" s="1">
        <v>7</v>
      </c>
      <c r="H36" s="1">
        <v>8</v>
      </c>
      <c r="I36" s="1">
        <v>9</v>
      </c>
      <c r="J36" s="1">
        <v>10</v>
      </c>
      <c r="K36" s="1">
        <v>11</v>
      </c>
      <c r="L36" s="1">
        <v>12</v>
      </c>
      <c r="M36" s="1">
        <v>13</v>
      </c>
      <c r="N36" s="316"/>
      <c r="O36" s="316"/>
      <c r="P36"/>
    </row>
    <row r="37" spans="1:16" ht="12.75">
      <c r="A37" s="1">
        <v>1</v>
      </c>
      <c r="B37" s="36" t="s">
        <v>81</v>
      </c>
      <c r="C37" s="36" t="s">
        <v>103</v>
      </c>
      <c r="D37" s="36" t="s">
        <v>827</v>
      </c>
      <c r="E37" s="36" t="s">
        <v>647</v>
      </c>
      <c r="F37" s="36" t="s">
        <v>567</v>
      </c>
      <c r="G37" s="36" t="s">
        <v>828</v>
      </c>
      <c r="H37" s="36" t="s">
        <v>92</v>
      </c>
      <c r="I37" s="36" t="s">
        <v>829</v>
      </c>
      <c r="J37" s="36" t="s">
        <v>559</v>
      </c>
      <c r="K37" s="36" t="s">
        <v>775</v>
      </c>
      <c r="L37" s="36" t="s">
        <v>830</v>
      </c>
      <c r="M37" s="36" t="s">
        <v>831</v>
      </c>
      <c r="N37" s="36" t="s">
        <v>319</v>
      </c>
      <c r="O37" s="36" t="s">
        <v>832</v>
      </c>
      <c r="P37" s="2" t="s">
        <v>105</v>
      </c>
    </row>
    <row r="38" spans="1:16" ht="12.75">
      <c r="A38" s="317">
        <v>2</v>
      </c>
      <c r="B38" s="36" t="s">
        <v>81</v>
      </c>
      <c r="C38" s="36" t="s">
        <v>103</v>
      </c>
      <c r="D38" s="36" t="s">
        <v>827</v>
      </c>
      <c r="E38" s="36" t="s">
        <v>647</v>
      </c>
      <c r="F38" s="36" t="s">
        <v>567</v>
      </c>
      <c r="G38" s="36" t="s">
        <v>828</v>
      </c>
      <c r="H38" s="36" t="s">
        <v>92</v>
      </c>
      <c r="I38" s="36" t="s">
        <v>833</v>
      </c>
      <c r="J38" s="36" t="s">
        <v>834</v>
      </c>
      <c r="K38" s="36" t="s">
        <v>835</v>
      </c>
      <c r="L38" s="36" t="s">
        <v>836</v>
      </c>
      <c r="M38" s="36" t="s">
        <v>837</v>
      </c>
      <c r="N38" s="36" t="s">
        <v>327</v>
      </c>
      <c r="O38" s="36" t="s">
        <v>838</v>
      </c>
      <c r="P38" s="2" t="s">
        <v>105</v>
      </c>
    </row>
    <row r="39" spans="1:16" ht="12.75">
      <c r="A39" s="317">
        <v>3</v>
      </c>
      <c r="B39" s="36" t="s">
        <v>81</v>
      </c>
      <c r="C39" s="36" t="s">
        <v>82</v>
      </c>
      <c r="D39" s="36" t="s">
        <v>839</v>
      </c>
      <c r="E39" s="36" t="s">
        <v>651</v>
      </c>
      <c r="F39" s="36" t="s">
        <v>725</v>
      </c>
      <c r="G39" s="36" t="s">
        <v>828</v>
      </c>
      <c r="H39" s="36" t="s">
        <v>84</v>
      </c>
      <c r="I39" s="36" t="s">
        <v>840</v>
      </c>
      <c r="J39" s="36" t="s">
        <v>834</v>
      </c>
      <c r="K39" s="36" t="s">
        <v>841</v>
      </c>
      <c r="L39" s="36" t="s">
        <v>842</v>
      </c>
      <c r="M39" s="36" t="s">
        <v>843</v>
      </c>
      <c r="N39" s="36" t="s">
        <v>832</v>
      </c>
      <c r="O39" s="36" t="s">
        <v>844</v>
      </c>
      <c r="P39" s="2" t="s">
        <v>845</v>
      </c>
    </row>
    <row r="40" spans="1:16" ht="12.75">
      <c r="A40" s="317">
        <v>4</v>
      </c>
      <c r="B40" s="36" t="s">
        <v>81</v>
      </c>
      <c r="C40" s="36" t="s">
        <v>82</v>
      </c>
      <c r="D40" s="36" t="s">
        <v>839</v>
      </c>
      <c r="E40" s="36" t="s">
        <v>651</v>
      </c>
      <c r="F40" s="36" t="s">
        <v>567</v>
      </c>
      <c r="G40" s="36" t="s">
        <v>828</v>
      </c>
      <c r="H40" s="36" t="s">
        <v>84</v>
      </c>
      <c r="I40" s="36" t="s">
        <v>846</v>
      </c>
      <c r="J40" s="36" t="s">
        <v>217</v>
      </c>
      <c r="K40" s="36" t="s">
        <v>564</v>
      </c>
      <c r="L40" s="36" t="s">
        <v>847</v>
      </c>
      <c r="M40" s="36" t="s">
        <v>848</v>
      </c>
      <c r="N40" s="36" t="s">
        <v>829</v>
      </c>
      <c r="O40" s="36" t="s">
        <v>279</v>
      </c>
      <c r="P40" s="2" t="s">
        <v>849</v>
      </c>
    </row>
    <row r="41" spans="1:16" ht="12.75">
      <c r="A41" s="317">
        <v>5</v>
      </c>
      <c r="B41" s="36" t="s">
        <v>81</v>
      </c>
      <c r="C41" s="36" t="s">
        <v>115</v>
      </c>
      <c r="D41" s="36" t="s">
        <v>850</v>
      </c>
      <c r="E41" s="36" t="s">
        <v>651</v>
      </c>
      <c r="F41" s="36" t="s">
        <v>725</v>
      </c>
      <c r="G41" s="36" t="s">
        <v>828</v>
      </c>
      <c r="H41" s="36" t="s">
        <v>84</v>
      </c>
      <c r="I41" s="36" t="s">
        <v>851</v>
      </c>
      <c r="J41" s="36" t="s">
        <v>834</v>
      </c>
      <c r="K41" s="36" t="s">
        <v>775</v>
      </c>
      <c r="L41" s="36" t="s">
        <v>838</v>
      </c>
      <c r="M41" s="36" t="s">
        <v>852</v>
      </c>
      <c r="N41" s="36" t="s">
        <v>853</v>
      </c>
      <c r="O41" s="36" t="s">
        <v>854</v>
      </c>
      <c r="P41" s="2" t="s">
        <v>855</v>
      </c>
    </row>
    <row r="42" spans="1:16" ht="12.75">
      <c r="A42" s="317">
        <v>6</v>
      </c>
      <c r="B42" s="36" t="s">
        <v>81</v>
      </c>
      <c r="C42" s="36" t="s">
        <v>115</v>
      </c>
      <c r="D42" s="36" t="s">
        <v>850</v>
      </c>
      <c r="E42" s="36" t="s">
        <v>651</v>
      </c>
      <c r="F42" s="36" t="s">
        <v>725</v>
      </c>
      <c r="G42" s="36" t="s">
        <v>828</v>
      </c>
      <c r="H42" s="36" t="s">
        <v>84</v>
      </c>
      <c r="I42" s="36" t="s">
        <v>856</v>
      </c>
      <c r="J42" s="36" t="s">
        <v>857</v>
      </c>
      <c r="K42" s="36" t="s">
        <v>550</v>
      </c>
      <c r="L42" s="36" t="s">
        <v>858</v>
      </c>
      <c r="M42" s="36" t="s">
        <v>859</v>
      </c>
      <c r="N42" s="36" t="s">
        <v>848</v>
      </c>
      <c r="O42" s="36" t="s">
        <v>860</v>
      </c>
      <c r="P42" s="2" t="s">
        <v>855</v>
      </c>
    </row>
    <row r="43" spans="1:16" ht="12.75">
      <c r="A43" s="317">
        <v>7</v>
      </c>
      <c r="B43" s="36" t="s">
        <v>81</v>
      </c>
      <c r="C43" s="36" t="s">
        <v>115</v>
      </c>
      <c r="D43" s="36" t="s">
        <v>850</v>
      </c>
      <c r="E43" s="36" t="s">
        <v>651</v>
      </c>
      <c r="F43" s="36" t="s">
        <v>725</v>
      </c>
      <c r="G43" s="36" t="s">
        <v>828</v>
      </c>
      <c r="H43" s="36" t="s">
        <v>84</v>
      </c>
      <c r="I43" s="36" t="s">
        <v>856</v>
      </c>
      <c r="J43" s="36" t="s">
        <v>861</v>
      </c>
      <c r="K43" s="36" t="s">
        <v>777</v>
      </c>
      <c r="L43" s="36" t="s">
        <v>259</v>
      </c>
      <c r="M43" s="36" t="s">
        <v>853</v>
      </c>
      <c r="N43" s="36" t="s">
        <v>567</v>
      </c>
      <c r="O43" s="36" t="s">
        <v>217</v>
      </c>
      <c r="P43" s="2" t="s">
        <v>855</v>
      </c>
    </row>
    <row r="44" spans="1:16" ht="12.75">
      <c r="A44" s="317">
        <v>8</v>
      </c>
      <c r="B44" s="36" t="s">
        <v>81</v>
      </c>
      <c r="C44" s="36" t="s">
        <v>115</v>
      </c>
      <c r="D44" s="36" t="s">
        <v>850</v>
      </c>
      <c r="E44" s="36" t="s">
        <v>651</v>
      </c>
      <c r="F44" s="36" t="s">
        <v>725</v>
      </c>
      <c r="G44" s="36" t="s">
        <v>828</v>
      </c>
      <c r="H44" s="36" t="s">
        <v>84</v>
      </c>
      <c r="I44" s="36" t="s">
        <v>862</v>
      </c>
      <c r="J44" s="36" t="s">
        <v>863</v>
      </c>
      <c r="K44" s="36" t="s">
        <v>764</v>
      </c>
      <c r="L44" s="36" t="s">
        <v>864</v>
      </c>
      <c r="M44" s="36" t="s">
        <v>865</v>
      </c>
      <c r="N44" s="36" t="s">
        <v>866</v>
      </c>
      <c r="O44" s="36" t="s">
        <v>867</v>
      </c>
      <c r="P44" s="2" t="s">
        <v>855</v>
      </c>
    </row>
    <row r="45" spans="1:16" ht="12.75">
      <c r="A45" s="317">
        <v>9</v>
      </c>
      <c r="B45" s="36" t="s">
        <v>81</v>
      </c>
      <c r="C45" s="36" t="s">
        <v>115</v>
      </c>
      <c r="D45" s="36" t="s">
        <v>850</v>
      </c>
      <c r="E45" s="36" t="s">
        <v>651</v>
      </c>
      <c r="F45" s="36" t="s">
        <v>725</v>
      </c>
      <c r="G45" s="36" t="s">
        <v>828</v>
      </c>
      <c r="H45" s="36" t="s">
        <v>84</v>
      </c>
      <c r="I45" s="36" t="s">
        <v>868</v>
      </c>
      <c r="J45" s="36" t="s">
        <v>869</v>
      </c>
      <c r="K45" s="36" t="s">
        <v>550</v>
      </c>
      <c r="L45" s="36" t="s">
        <v>870</v>
      </c>
      <c r="M45" s="36" t="s">
        <v>871</v>
      </c>
      <c r="N45" s="36" t="s">
        <v>872</v>
      </c>
      <c r="O45" s="36" t="s">
        <v>873</v>
      </c>
      <c r="P45" s="2" t="s">
        <v>855</v>
      </c>
    </row>
    <row r="46" spans="1:16" ht="12.75">
      <c r="A46" s="317">
        <v>10</v>
      </c>
      <c r="B46" s="36" t="s">
        <v>81</v>
      </c>
      <c r="C46" s="36" t="s">
        <v>88</v>
      </c>
      <c r="D46" s="36" t="s">
        <v>874</v>
      </c>
      <c r="E46" s="36" t="s">
        <v>875</v>
      </c>
      <c r="F46" s="36" t="s">
        <v>725</v>
      </c>
      <c r="G46" s="36" t="s">
        <v>876</v>
      </c>
      <c r="H46" s="36" t="s">
        <v>84</v>
      </c>
      <c r="I46" s="36" t="s">
        <v>759</v>
      </c>
      <c r="J46" s="36" t="s">
        <v>327</v>
      </c>
      <c r="K46" s="36" t="s">
        <v>877</v>
      </c>
      <c r="L46" s="36" t="s">
        <v>878</v>
      </c>
      <c r="M46" s="36" t="s">
        <v>829</v>
      </c>
      <c r="N46" s="36" t="s">
        <v>879</v>
      </c>
      <c r="O46" s="36" t="s">
        <v>829</v>
      </c>
      <c r="P46" s="2" t="s">
        <v>845</v>
      </c>
    </row>
    <row r="47" spans="1:16" ht="12.75">
      <c r="A47" s="317">
        <v>11</v>
      </c>
      <c r="B47" s="36" t="s">
        <v>81</v>
      </c>
      <c r="C47" s="36" t="s">
        <v>88</v>
      </c>
      <c r="D47" s="36" t="s">
        <v>874</v>
      </c>
      <c r="E47" s="36" t="s">
        <v>875</v>
      </c>
      <c r="F47" s="36" t="s">
        <v>567</v>
      </c>
      <c r="G47" s="36" t="s">
        <v>876</v>
      </c>
      <c r="H47" s="36" t="s">
        <v>84</v>
      </c>
      <c r="I47" s="36" t="s">
        <v>760</v>
      </c>
      <c r="J47" s="36" t="s">
        <v>220</v>
      </c>
      <c r="K47" s="36" t="s">
        <v>880</v>
      </c>
      <c r="L47" s="36" t="s">
        <v>881</v>
      </c>
      <c r="M47" s="36" t="s">
        <v>832</v>
      </c>
      <c r="N47" s="36" t="s">
        <v>120</v>
      </c>
      <c r="O47" s="36" t="s">
        <v>882</v>
      </c>
      <c r="P47" s="2" t="s">
        <v>845</v>
      </c>
    </row>
    <row r="48" spans="1:16" ht="12.75">
      <c r="A48" s="317">
        <v>12</v>
      </c>
      <c r="B48" s="36" t="s">
        <v>81</v>
      </c>
      <c r="C48" s="36" t="s">
        <v>88</v>
      </c>
      <c r="D48" s="36" t="s">
        <v>874</v>
      </c>
      <c r="E48" s="36" t="s">
        <v>875</v>
      </c>
      <c r="F48" s="36" t="s">
        <v>567</v>
      </c>
      <c r="G48" s="36" t="s">
        <v>876</v>
      </c>
      <c r="H48" s="36" t="s">
        <v>104</v>
      </c>
      <c r="I48" s="36" t="s">
        <v>711</v>
      </c>
      <c r="J48" s="36" t="s">
        <v>120</v>
      </c>
      <c r="K48" s="36" t="s">
        <v>883</v>
      </c>
      <c r="L48" s="36" t="s">
        <v>830</v>
      </c>
      <c r="M48" s="36" t="s">
        <v>829</v>
      </c>
      <c r="N48" s="36" t="s">
        <v>879</v>
      </c>
      <c r="O48" s="36" t="s">
        <v>829</v>
      </c>
      <c r="P48" s="2" t="s">
        <v>884</v>
      </c>
    </row>
    <row r="49" spans="1:16" ht="12.75">
      <c r="A49" s="317">
        <v>13</v>
      </c>
      <c r="B49" s="36" t="s">
        <v>81</v>
      </c>
      <c r="C49" s="36" t="s">
        <v>88</v>
      </c>
      <c r="D49" s="36" t="s">
        <v>874</v>
      </c>
      <c r="E49" s="36" t="s">
        <v>875</v>
      </c>
      <c r="F49" s="36" t="s">
        <v>567</v>
      </c>
      <c r="G49" s="36" t="s">
        <v>876</v>
      </c>
      <c r="H49" s="36" t="s">
        <v>104</v>
      </c>
      <c r="I49" s="36" t="s">
        <v>278</v>
      </c>
      <c r="J49" s="36" t="s">
        <v>274</v>
      </c>
      <c r="K49" s="36" t="s">
        <v>877</v>
      </c>
      <c r="L49" s="36" t="s">
        <v>885</v>
      </c>
      <c r="M49" s="36" t="s">
        <v>878</v>
      </c>
      <c r="N49" s="36" t="s">
        <v>879</v>
      </c>
      <c r="O49" s="36" t="s">
        <v>878</v>
      </c>
      <c r="P49" s="2" t="s">
        <v>886</v>
      </c>
    </row>
    <row r="50" spans="1:16" ht="12.75">
      <c r="A50" s="317">
        <v>14</v>
      </c>
      <c r="B50" s="36" t="s">
        <v>81</v>
      </c>
      <c r="C50" s="36" t="s">
        <v>88</v>
      </c>
      <c r="D50" s="36" t="s">
        <v>874</v>
      </c>
      <c r="E50" s="36" t="s">
        <v>875</v>
      </c>
      <c r="F50" s="36" t="s">
        <v>567</v>
      </c>
      <c r="G50" s="36" t="s">
        <v>876</v>
      </c>
      <c r="H50" s="36" t="s">
        <v>84</v>
      </c>
      <c r="I50" s="36" t="s">
        <v>831</v>
      </c>
      <c r="J50" s="36" t="s">
        <v>887</v>
      </c>
      <c r="K50" s="36" t="s">
        <v>888</v>
      </c>
      <c r="L50" s="36" t="s">
        <v>840</v>
      </c>
      <c r="M50" s="36" t="s">
        <v>687</v>
      </c>
      <c r="N50" s="36" t="s">
        <v>879</v>
      </c>
      <c r="O50" s="36" t="s">
        <v>687</v>
      </c>
      <c r="P50" s="2" t="s">
        <v>886</v>
      </c>
    </row>
    <row r="51" spans="1:16" ht="12.75">
      <c r="A51" s="317">
        <v>15</v>
      </c>
      <c r="B51" s="36" t="s">
        <v>81</v>
      </c>
      <c r="C51" s="36" t="s">
        <v>88</v>
      </c>
      <c r="D51" s="36" t="s">
        <v>874</v>
      </c>
      <c r="E51" s="36" t="s">
        <v>875</v>
      </c>
      <c r="F51" s="36" t="s">
        <v>567</v>
      </c>
      <c r="G51" s="36" t="s">
        <v>876</v>
      </c>
      <c r="H51" s="36" t="s">
        <v>84</v>
      </c>
      <c r="I51" s="36" t="s">
        <v>889</v>
      </c>
      <c r="J51" s="36" t="s">
        <v>220</v>
      </c>
      <c r="K51" s="36" t="s">
        <v>880</v>
      </c>
      <c r="L51" s="36" t="s">
        <v>890</v>
      </c>
      <c r="M51" s="36" t="s">
        <v>891</v>
      </c>
      <c r="N51" s="36" t="s">
        <v>220</v>
      </c>
      <c r="O51" s="36" t="s">
        <v>892</v>
      </c>
      <c r="P51" s="2" t="s">
        <v>893</v>
      </c>
    </row>
    <row r="52" spans="1:16" ht="12.75">
      <c r="A52" s="317">
        <v>16</v>
      </c>
      <c r="B52" s="36" t="s">
        <v>81</v>
      </c>
      <c r="C52" s="36" t="s">
        <v>94</v>
      </c>
      <c r="D52" s="36" t="s">
        <v>894</v>
      </c>
      <c r="E52" s="36" t="s">
        <v>875</v>
      </c>
      <c r="F52" s="36" t="s">
        <v>725</v>
      </c>
      <c r="G52" s="36" t="s">
        <v>876</v>
      </c>
      <c r="H52" s="36" t="s">
        <v>84</v>
      </c>
      <c r="I52" s="36" t="s">
        <v>327</v>
      </c>
      <c r="J52" s="36" t="s">
        <v>687</v>
      </c>
      <c r="K52" s="36" t="s">
        <v>895</v>
      </c>
      <c r="L52" s="36" t="s">
        <v>830</v>
      </c>
      <c r="M52" s="36" t="s">
        <v>866</v>
      </c>
      <c r="N52" s="36" t="s">
        <v>220</v>
      </c>
      <c r="O52" s="36" t="s">
        <v>278</v>
      </c>
      <c r="P52" s="2" t="s">
        <v>896</v>
      </c>
    </row>
    <row r="53" spans="1:16" ht="12.75">
      <c r="A53" s="317">
        <v>17</v>
      </c>
      <c r="B53" s="36" t="s">
        <v>81</v>
      </c>
      <c r="C53" s="36" t="s">
        <v>94</v>
      </c>
      <c r="D53" s="36" t="s">
        <v>894</v>
      </c>
      <c r="E53" s="36" t="s">
        <v>875</v>
      </c>
      <c r="F53" s="36" t="s">
        <v>725</v>
      </c>
      <c r="G53" s="36" t="s">
        <v>876</v>
      </c>
      <c r="H53" s="36" t="s">
        <v>104</v>
      </c>
      <c r="I53" s="36" t="s">
        <v>897</v>
      </c>
      <c r="J53" s="36" t="s">
        <v>759</v>
      </c>
      <c r="K53" s="36" t="s">
        <v>898</v>
      </c>
      <c r="L53" s="36" t="s">
        <v>899</v>
      </c>
      <c r="M53" s="36" t="s">
        <v>259</v>
      </c>
      <c r="N53" s="36" t="s">
        <v>879</v>
      </c>
      <c r="O53" s="36" t="s">
        <v>259</v>
      </c>
      <c r="P53" s="2" t="s">
        <v>900</v>
      </c>
    </row>
    <row r="54" spans="1:16" ht="12.75">
      <c r="A54" s="317">
        <v>18</v>
      </c>
      <c r="B54" s="36" t="s">
        <v>81</v>
      </c>
      <c r="C54" s="36" t="s">
        <v>103</v>
      </c>
      <c r="D54" s="36" t="s">
        <v>901</v>
      </c>
      <c r="E54" s="36" t="s">
        <v>875</v>
      </c>
      <c r="F54" s="36" t="s">
        <v>567</v>
      </c>
      <c r="G54" s="36" t="s">
        <v>876</v>
      </c>
      <c r="H54" s="36" t="s">
        <v>104</v>
      </c>
      <c r="I54" s="36" t="s">
        <v>881</v>
      </c>
      <c r="J54" s="36" t="s">
        <v>853</v>
      </c>
      <c r="K54" s="36" t="s">
        <v>895</v>
      </c>
      <c r="L54" s="36" t="s">
        <v>899</v>
      </c>
      <c r="M54" s="36" t="s">
        <v>717</v>
      </c>
      <c r="N54" s="36" t="s">
        <v>879</v>
      </c>
      <c r="O54" s="36" t="s">
        <v>717</v>
      </c>
      <c r="P54" s="2" t="s">
        <v>105</v>
      </c>
    </row>
    <row r="55" spans="1:16" ht="12.75">
      <c r="A55" s="317">
        <v>19</v>
      </c>
      <c r="B55" s="36" t="s">
        <v>81</v>
      </c>
      <c r="C55" s="36" t="s">
        <v>103</v>
      </c>
      <c r="D55" s="36" t="s">
        <v>901</v>
      </c>
      <c r="E55" s="36" t="s">
        <v>875</v>
      </c>
      <c r="F55" s="36" t="s">
        <v>567</v>
      </c>
      <c r="G55" s="36" t="s">
        <v>876</v>
      </c>
      <c r="H55" s="36" t="s">
        <v>902</v>
      </c>
      <c r="I55" s="36" t="s">
        <v>882</v>
      </c>
      <c r="J55" s="36" t="s">
        <v>847</v>
      </c>
      <c r="K55" s="36" t="s">
        <v>903</v>
      </c>
      <c r="L55" s="36" t="s">
        <v>829</v>
      </c>
      <c r="M55" s="36" t="s">
        <v>904</v>
      </c>
      <c r="N55" s="36" t="s">
        <v>879</v>
      </c>
      <c r="O55" s="36" t="s">
        <v>904</v>
      </c>
      <c r="P55" s="2" t="s">
        <v>105</v>
      </c>
    </row>
    <row r="56" spans="1:16" ht="12.75">
      <c r="A56" s="317">
        <v>20</v>
      </c>
      <c r="B56" s="36" t="s">
        <v>81</v>
      </c>
      <c r="C56" s="36" t="s">
        <v>110</v>
      </c>
      <c r="D56" s="36" t="s">
        <v>905</v>
      </c>
      <c r="E56" s="36" t="s">
        <v>875</v>
      </c>
      <c r="F56" s="36" t="s">
        <v>567</v>
      </c>
      <c r="G56" s="36" t="s">
        <v>876</v>
      </c>
      <c r="H56" s="36" t="s">
        <v>84</v>
      </c>
      <c r="I56" s="36" t="s">
        <v>278</v>
      </c>
      <c r="J56" s="36" t="s">
        <v>759</v>
      </c>
      <c r="K56" s="36" t="s">
        <v>906</v>
      </c>
      <c r="L56" s="36" t="s">
        <v>887</v>
      </c>
      <c r="M56" s="36" t="s">
        <v>832</v>
      </c>
      <c r="N56" s="36" t="s">
        <v>879</v>
      </c>
      <c r="O56" s="36" t="s">
        <v>832</v>
      </c>
      <c r="P56" s="2" t="s">
        <v>907</v>
      </c>
    </row>
    <row r="57" spans="1:16" ht="12.75">
      <c r="A57" s="317">
        <v>21</v>
      </c>
      <c r="B57" s="36" t="s">
        <v>81</v>
      </c>
      <c r="C57" s="36" t="s">
        <v>115</v>
      </c>
      <c r="D57" s="36" t="s">
        <v>908</v>
      </c>
      <c r="E57" s="36" t="s">
        <v>875</v>
      </c>
      <c r="F57" s="36" t="s">
        <v>725</v>
      </c>
      <c r="G57" s="36" t="s">
        <v>876</v>
      </c>
      <c r="H57" s="36" t="s">
        <v>84</v>
      </c>
      <c r="I57" s="36" t="s">
        <v>909</v>
      </c>
      <c r="J57" s="36" t="s">
        <v>220</v>
      </c>
      <c r="K57" s="36" t="s">
        <v>910</v>
      </c>
      <c r="L57" s="36" t="s">
        <v>830</v>
      </c>
      <c r="M57" s="36" t="s">
        <v>278</v>
      </c>
      <c r="N57" s="36" t="s">
        <v>879</v>
      </c>
      <c r="O57" s="36" t="s">
        <v>278</v>
      </c>
      <c r="P57" s="2" t="s">
        <v>886</v>
      </c>
    </row>
    <row r="58" spans="1:16" ht="12.75">
      <c r="A58" s="317">
        <v>22</v>
      </c>
      <c r="B58" s="36" t="s">
        <v>81</v>
      </c>
      <c r="C58" s="36" t="s">
        <v>82</v>
      </c>
      <c r="D58" s="36" t="s">
        <v>911</v>
      </c>
      <c r="E58" s="36" t="s">
        <v>875</v>
      </c>
      <c r="F58" s="36" t="s">
        <v>725</v>
      </c>
      <c r="G58" s="36" t="s">
        <v>707</v>
      </c>
      <c r="H58" s="36" t="s">
        <v>84</v>
      </c>
      <c r="I58" s="36" t="s">
        <v>912</v>
      </c>
      <c r="J58" s="36" t="s">
        <v>327</v>
      </c>
      <c r="K58" s="36" t="s">
        <v>913</v>
      </c>
      <c r="L58" s="36" t="s">
        <v>868</v>
      </c>
      <c r="M58" s="36" t="s">
        <v>846</v>
      </c>
      <c r="N58" s="36" t="s">
        <v>274</v>
      </c>
      <c r="O58" s="36" t="s">
        <v>914</v>
      </c>
      <c r="P58" s="2" t="s">
        <v>845</v>
      </c>
    </row>
    <row r="59" spans="1:16" ht="12.75">
      <c r="A59" s="317">
        <v>23</v>
      </c>
      <c r="B59" s="36" t="s">
        <v>81</v>
      </c>
      <c r="C59" s="36" t="s">
        <v>88</v>
      </c>
      <c r="D59" s="36" t="s">
        <v>915</v>
      </c>
      <c r="E59" s="36" t="s">
        <v>875</v>
      </c>
      <c r="F59" s="36" t="s">
        <v>725</v>
      </c>
      <c r="G59" s="36" t="s">
        <v>707</v>
      </c>
      <c r="H59" s="36" t="s">
        <v>84</v>
      </c>
      <c r="I59" s="36" t="s">
        <v>853</v>
      </c>
      <c r="J59" s="36" t="s">
        <v>259</v>
      </c>
      <c r="K59" s="36" t="s">
        <v>916</v>
      </c>
      <c r="L59" s="36" t="s">
        <v>917</v>
      </c>
      <c r="M59" s="36" t="s">
        <v>840</v>
      </c>
      <c r="N59" s="36" t="s">
        <v>717</v>
      </c>
      <c r="O59" s="36" t="s">
        <v>846</v>
      </c>
      <c r="P59" s="2" t="s">
        <v>845</v>
      </c>
    </row>
    <row r="60" spans="1:16" ht="12.75">
      <c r="A60" s="317">
        <v>24</v>
      </c>
      <c r="B60" s="36" t="s">
        <v>81</v>
      </c>
      <c r="C60" s="36" t="s">
        <v>94</v>
      </c>
      <c r="D60" s="36" t="s">
        <v>918</v>
      </c>
      <c r="E60" s="36" t="s">
        <v>875</v>
      </c>
      <c r="F60" s="36" t="s">
        <v>567</v>
      </c>
      <c r="G60" s="36" t="s">
        <v>707</v>
      </c>
      <c r="H60" s="36" t="s">
        <v>104</v>
      </c>
      <c r="I60" s="36" t="s">
        <v>919</v>
      </c>
      <c r="J60" s="36" t="s">
        <v>215</v>
      </c>
      <c r="K60" s="36" t="s">
        <v>920</v>
      </c>
      <c r="L60" s="36" t="s">
        <v>921</v>
      </c>
      <c r="M60" s="36" t="s">
        <v>909</v>
      </c>
      <c r="N60" s="36" t="s">
        <v>879</v>
      </c>
      <c r="O60" s="36" t="s">
        <v>909</v>
      </c>
      <c r="P60" s="2" t="s">
        <v>922</v>
      </c>
    </row>
    <row r="61" spans="1:16" ht="12.75">
      <c r="A61" s="317">
        <v>25</v>
      </c>
      <c r="B61" s="36" t="s">
        <v>81</v>
      </c>
      <c r="C61" s="36" t="s">
        <v>110</v>
      </c>
      <c r="D61" s="36" t="s">
        <v>923</v>
      </c>
      <c r="E61" s="36" t="s">
        <v>875</v>
      </c>
      <c r="F61" s="36" t="s">
        <v>567</v>
      </c>
      <c r="G61" s="36" t="s">
        <v>707</v>
      </c>
      <c r="H61" s="36" t="s">
        <v>92</v>
      </c>
      <c r="I61" s="36" t="s">
        <v>866</v>
      </c>
      <c r="J61" s="36" t="s">
        <v>924</v>
      </c>
      <c r="K61" s="36" t="s">
        <v>925</v>
      </c>
      <c r="L61" s="36" t="s">
        <v>926</v>
      </c>
      <c r="M61" s="36" t="s">
        <v>927</v>
      </c>
      <c r="N61" s="36" t="s">
        <v>879</v>
      </c>
      <c r="O61" s="36" t="s">
        <v>927</v>
      </c>
      <c r="P61" s="2" t="s">
        <v>928</v>
      </c>
    </row>
    <row r="62" spans="1:16" ht="12.75">
      <c r="A62" s="317">
        <v>26</v>
      </c>
      <c r="B62" s="36" t="s">
        <v>81</v>
      </c>
      <c r="C62" s="36" t="s">
        <v>107</v>
      </c>
      <c r="D62" s="36" t="s">
        <v>929</v>
      </c>
      <c r="E62" s="36" t="s">
        <v>875</v>
      </c>
      <c r="F62" s="36" t="s">
        <v>567</v>
      </c>
      <c r="G62" s="36" t="s">
        <v>930</v>
      </c>
      <c r="H62" s="36" t="s">
        <v>84</v>
      </c>
      <c r="I62" s="36" t="s">
        <v>723</v>
      </c>
      <c r="J62" s="36" t="s">
        <v>274</v>
      </c>
      <c r="K62" s="36" t="s">
        <v>931</v>
      </c>
      <c r="L62" s="36" t="s">
        <v>932</v>
      </c>
      <c r="M62" s="36" t="s">
        <v>862</v>
      </c>
      <c r="N62" s="36" t="s">
        <v>759</v>
      </c>
      <c r="O62" s="36" t="s">
        <v>897</v>
      </c>
      <c r="P62" s="2" t="s">
        <v>933</v>
      </c>
    </row>
    <row r="63" spans="1:16" ht="12.75">
      <c r="A63" s="317">
        <v>27</v>
      </c>
      <c r="B63" s="36" t="s">
        <v>81</v>
      </c>
      <c r="C63" s="36" t="s">
        <v>107</v>
      </c>
      <c r="D63" s="36" t="s">
        <v>929</v>
      </c>
      <c r="E63" s="36" t="s">
        <v>875</v>
      </c>
      <c r="F63" s="36" t="s">
        <v>567</v>
      </c>
      <c r="G63" s="36" t="s">
        <v>930</v>
      </c>
      <c r="H63" s="36" t="s">
        <v>84</v>
      </c>
      <c r="I63" s="36" t="s">
        <v>723</v>
      </c>
      <c r="J63" s="36" t="s">
        <v>279</v>
      </c>
      <c r="K63" s="36" t="s">
        <v>934</v>
      </c>
      <c r="L63" s="36" t="s">
        <v>867</v>
      </c>
      <c r="M63" s="36" t="s">
        <v>892</v>
      </c>
      <c r="N63" s="36" t="s">
        <v>215</v>
      </c>
      <c r="O63" s="36" t="s">
        <v>882</v>
      </c>
      <c r="P63" s="2" t="s">
        <v>933</v>
      </c>
    </row>
    <row r="64" spans="1:16" ht="12.75">
      <c r="A64" s="317">
        <v>28</v>
      </c>
      <c r="B64" s="36" t="s">
        <v>81</v>
      </c>
      <c r="C64" s="36" t="s">
        <v>107</v>
      </c>
      <c r="D64" s="36" t="s">
        <v>929</v>
      </c>
      <c r="E64" s="36" t="s">
        <v>875</v>
      </c>
      <c r="F64" s="36" t="s">
        <v>567</v>
      </c>
      <c r="G64" s="36" t="s">
        <v>930</v>
      </c>
      <c r="H64" s="36" t="s">
        <v>84</v>
      </c>
      <c r="I64" s="36" t="s">
        <v>914</v>
      </c>
      <c r="J64" s="36" t="s">
        <v>279</v>
      </c>
      <c r="K64" s="36" t="s">
        <v>561</v>
      </c>
      <c r="L64" s="36" t="s">
        <v>829</v>
      </c>
      <c r="M64" s="36" t="s">
        <v>101</v>
      </c>
      <c r="N64" s="36" t="s">
        <v>220</v>
      </c>
      <c r="O64" s="36" t="s">
        <v>215</v>
      </c>
      <c r="P64" s="2" t="s">
        <v>935</v>
      </c>
    </row>
    <row r="65" spans="1:16" ht="12.75">
      <c r="A65" s="317">
        <v>29</v>
      </c>
      <c r="B65" s="36" t="s">
        <v>81</v>
      </c>
      <c r="C65" s="36" t="s">
        <v>107</v>
      </c>
      <c r="D65" s="36" t="s">
        <v>929</v>
      </c>
      <c r="E65" s="36" t="s">
        <v>875</v>
      </c>
      <c r="F65" s="36" t="s">
        <v>567</v>
      </c>
      <c r="G65" s="36" t="s">
        <v>930</v>
      </c>
      <c r="H65" s="36" t="s">
        <v>84</v>
      </c>
      <c r="I65" s="36" t="s">
        <v>914</v>
      </c>
      <c r="J65" s="36" t="s">
        <v>833</v>
      </c>
      <c r="K65" s="36" t="s">
        <v>925</v>
      </c>
      <c r="L65" s="36" t="s">
        <v>887</v>
      </c>
      <c r="M65" s="36" t="s">
        <v>278</v>
      </c>
      <c r="N65" s="36" t="s">
        <v>567</v>
      </c>
      <c r="O65" s="36" t="s">
        <v>717</v>
      </c>
      <c r="P65" s="2" t="s">
        <v>935</v>
      </c>
    </row>
    <row r="66" spans="1:16" ht="12.75">
      <c r="A66" s="317">
        <v>30</v>
      </c>
      <c r="B66" s="36" t="s">
        <v>81</v>
      </c>
      <c r="C66" s="36" t="s">
        <v>107</v>
      </c>
      <c r="D66" s="36" t="s">
        <v>929</v>
      </c>
      <c r="E66" s="36" t="s">
        <v>875</v>
      </c>
      <c r="F66" s="36" t="s">
        <v>567</v>
      </c>
      <c r="G66" s="36" t="s">
        <v>930</v>
      </c>
      <c r="H66" s="36" t="s">
        <v>84</v>
      </c>
      <c r="I66" s="36" t="s">
        <v>914</v>
      </c>
      <c r="J66" s="36" t="s">
        <v>914</v>
      </c>
      <c r="K66" s="36" t="s">
        <v>936</v>
      </c>
      <c r="L66" s="36" t="s">
        <v>830</v>
      </c>
      <c r="M66" s="36" t="s">
        <v>851</v>
      </c>
      <c r="N66" s="36" t="s">
        <v>567</v>
      </c>
      <c r="O66" s="36" t="s">
        <v>899</v>
      </c>
      <c r="P66" s="2" t="s">
        <v>935</v>
      </c>
    </row>
    <row r="67" spans="1:16" ht="12.75">
      <c r="A67" s="317">
        <v>31</v>
      </c>
      <c r="B67" s="36" t="s">
        <v>81</v>
      </c>
      <c r="C67" s="36" t="s">
        <v>107</v>
      </c>
      <c r="D67" s="36" t="s">
        <v>929</v>
      </c>
      <c r="E67" s="36" t="s">
        <v>875</v>
      </c>
      <c r="F67" s="36" t="s">
        <v>567</v>
      </c>
      <c r="G67" s="36" t="s">
        <v>930</v>
      </c>
      <c r="H67" s="36" t="s">
        <v>84</v>
      </c>
      <c r="I67" s="36" t="s">
        <v>897</v>
      </c>
      <c r="J67" s="36" t="s">
        <v>327</v>
      </c>
      <c r="K67" s="36" t="s">
        <v>937</v>
      </c>
      <c r="L67" s="36" t="s">
        <v>938</v>
      </c>
      <c r="M67" s="36" t="s">
        <v>939</v>
      </c>
      <c r="N67" s="36" t="s">
        <v>279</v>
      </c>
      <c r="O67" s="36" t="s">
        <v>940</v>
      </c>
      <c r="P67" s="2" t="s">
        <v>941</v>
      </c>
    </row>
    <row r="68" spans="1:16" ht="12.75">
      <c r="A68" s="317">
        <v>32</v>
      </c>
      <c r="B68" s="36" t="s">
        <v>81</v>
      </c>
      <c r="C68" s="36" t="s">
        <v>107</v>
      </c>
      <c r="D68" s="36" t="s">
        <v>929</v>
      </c>
      <c r="E68" s="36" t="s">
        <v>875</v>
      </c>
      <c r="F68" s="36" t="s">
        <v>567</v>
      </c>
      <c r="G68" s="36" t="s">
        <v>930</v>
      </c>
      <c r="H68" s="36" t="s">
        <v>84</v>
      </c>
      <c r="I68" s="36" t="s">
        <v>856</v>
      </c>
      <c r="J68" s="36" t="s">
        <v>853</v>
      </c>
      <c r="K68" s="36" t="s">
        <v>925</v>
      </c>
      <c r="L68" s="36" t="s">
        <v>942</v>
      </c>
      <c r="M68" s="36" t="s">
        <v>897</v>
      </c>
      <c r="N68" s="36" t="s">
        <v>220</v>
      </c>
      <c r="O68" s="36" t="s">
        <v>831</v>
      </c>
      <c r="P68" s="2" t="s">
        <v>943</v>
      </c>
    </row>
    <row r="69" spans="1:16" ht="12.75">
      <c r="A69" s="317">
        <v>33</v>
      </c>
      <c r="B69" s="36" t="s">
        <v>81</v>
      </c>
      <c r="C69" s="36" t="s">
        <v>107</v>
      </c>
      <c r="D69" s="36" t="s">
        <v>929</v>
      </c>
      <c r="E69" s="36" t="s">
        <v>875</v>
      </c>
      <c r="F69" s="36" t="s">
        <v>567</v>
      </c>
      <c r="G69" s="36" t="s">
        <v>930</v>
      </c>
      <c r="H69" s="36" t="s">
        <v>84</v>
      </c>
      <c r="I69" s="36" t="s">
        <v>944</v>
      </c>
      <c r="J69" s="36" t="s">
        <v>259</v>
      </c>
      <c r="K69" s="36" t="s">
        <v>945</v>
      </c>
      <c r="L69" s="36" t="s">
        <v>852</v>
      </c>
      <c r="M69" s="36" t="s">
        <v>868</v>
      </c>
      <c r="N69" s="36" t="s">
        <v>259</v>
      </c>
      <c r="O69" s="36" t="s">
        <v>946</v>
      </c>
      <c r="P69" s="2" t="s">
        <v>849</v>
      </c>
    </row>
    <row r="70" spans="1:16" ht="12.75">
      <c r="A70" s="317">
        <v>34</v>
      </c>
      <c r="B70" s="36" t="s">
        <v>81</v>
      </c>
      <c r="C70" s="36" t="s">
        <v>107</v>
      </c>
      <c r="D70" s="36" t="s">
        <v>929</v>
      </c>
      <c r="E70" s="36" t="s">
        <v>875</v>
      </c>
      <c r="F70" s="36" t="s">
        <v>567</v>
      </c>
      <c r="G70" s="36" t="s">
        <v>930</v>
      </c>
      <c r="H70" s="36" t="s">
        <v>84</v>
      </c>
      <c r="I70" s="36" t="s">
        <v>259</v>
      </c>
      <c r="J70" s="36" t="s">
        <v>686</v>
      </c>
      <c r="K70" s="36" t="s">
        <v>947</v>
      </c>
      <c r="L70" s="36" t="s">
        <v>881</v>
      </c>
      <c r="M70" s="36" t="s">
        <v>846</v>
      </c>
      <c r="N70" s="36" t="s">
        <v>567</v>
      </c>
      <c r="O70" s="36" t="s">
        <v>887</v>
      </c>
      <c r="P70" s="2" t="s">
        <v>943</v>
      </c>
    </row>
    <row r="71" spans="1:16" ht="12.75">
      <c r="A71" s="317">
        <v>35</v>
      </c>
      <c r="B71" s="36" t="s">
        <v>81</v>
      </c>
      <c r="C71" s="36" t="s">
        <v>82</v>
      </c>
      <c r="D71" s="36" t="s">
        <v>948</v>
      </c>
      <c r="E71" s="36" t="s">
        <v>949</v>
      </c>
      <c r="F71" s="36" t="s">
        <v>567</v>
      </c>
      <c r="G71" s="36" t="s">
        <v>930</v>
      </c>
      <c r="H71" s="36" t="s">
        <v>84</v>
      </c>
      <c r="I71" s="36" t="s">
        <v>950</v>
      </c>
      <c r="J71" s="36" t="s">
        <v>259</v>
      </c>
      <c r="K71" s="36" t="s">
        <v>564</v>
      </c>
      <c r="L71" s="36" t="s">
        <v>323</v>
      </c>
      <c r="M71" s="36" t="s">
        <v>259</v>
      </c>
      <c r="N71" s="36" t="s">
        <v>327</v>
      </c>
      <c r="O71" s="36" t="s">
        <v>760</v>
      </c>
      <c r="P71" s="2" t="s">
        <v>849</v>
      </c>
    </row>
    <row r="72" spans="1:16" ht="12.75">
      <c r="A72" s="317">
        <v>36</v>
      </c>
      <c r="B72" s="36" t="s">
        <v>81</v>
      </c>
      <c r="C72" s="36" t="s">
        <v>82</v>
      </c>
      <c r="D72" s="36" t="s">
        <v>948</v>
      </c>
      <c r="E72" s="36" t="s">
        <v>949</v>
      </c>
      <c r="F72" s="36" t="s">
        <v>725</v>
      </c>
      <c r="G72" s="36" t="s">
        <v>930</v>
      </c>
      <c r="H72" s="36" t="s">
        <v>84</v>
      </c>
      <c r="I72" s="36" t="s">
        <v>951</v>
      </c>
      <c r="J72" s="36" t="s">
        <v>120</v>
      </c>
      <c r="K72" s="36" t="s">
        <v>774</v>
      </c>
      <c r="L72" s="36" t="s">
        <v>862</v>
      </c>
      <c r="M72" s="36" t="s">
        <v>952</v>
      </c>
      <c r="N72" s="36" t="s">
        <v>120</v>
      </c>
      <c r="O72" s="36" t="s">
        <v>829</v>
      </c>
      <c r="P72" s="2" t="s">
        <v>845</v>
      </c>
    </row>
    <row r="73" spans="1:16" ht="12.75">
      <c r="A73" s="317">
        <v>37</v>
      </c>
      <c r="B73" s="36" t="s">
        <v>81</v>
      </c>
      <c r="C73" s="36" t="s">
        <v>82</v>
      </c>
      <c r="D73" s="36" t="s">
        <v>948</v>
      </c>
      <c r="E73" s="36" t="s">
        <v>949</v>
      </c>
      <c r="F73" s="36" t="s">
        <v>725</v>
      </c>
      <c r="G73" s="36" t="s">
        <v>930</v>
      </c>
      <c r="H73" s="36" t="s">
        <v>84</v>
      </c>
      <c r="I73" s="36" t="s">
        <v>942</v>
      </c>
      <c r="J73" s="36" t="s">
        <v>725</v>
      </c>
      <c r="K73" s="36" t="s">
        <v>953</v>
      </c>
      <c r="L73" s="36" t="s">
        <v>846</v>
      </c>
      <c r="M73" s="36" t="s">
        <v>830</v>
      </c>
      <c r="N73" s="36" t="s">
        <v>723</v>
      </c>
      <c r="O73" s="36" t="s">
        <v>833</v>
      </c>
      <c r="P73" s="2" t="s">
        <v>845</v>
      </c>
    </row>
    <row r="74" spans="1:16" ht="12.75">
      <c r="A74" s="317">
        <v>38</v>
      </c>
      <c r="B74" s="36" t="s">
        <v>81</v>
      </c>
      <c r="C74" s="36" t="s">
        <v>82</v>
      </c>
      <c r="D74" s="36" t="s">
        <v>948</v>
      </c>
      <c r="E74" s="36" t="s">
        <v>949</v>
      </c>
      <c r="F74" s="36" t="s">
        <v>220</v>
      </c>
      <c r="G74" s="36" t="s">
        <v>930</v>
      </c>
      <c r="H74" s="36" t="s">
        <v>84</v>
      </c>
      <c r="I74" s="36" t="s">
        <v>954</v>
      </c>
      <c r="J74" s="36" t="s">
        <v>274</v>
      </c>
      <c r="K74" s="36" t="s">
        <v>841</v>
      </c>
      <c r="L74" s="36" t="s">
        <v>950</v>
      </c>
      <c r="M74" s="36" t="s">
        <v>952</v>
      </c>
      <c r="N74" s="36" t="s">
        <v>686</v>
      </c>
      <c r="O74" s="36" t="s">
        <v>904</v>
      </c>
      <c r="P74" s="2" t="s">
        <v>824</v>
      </c>
    </row>
    <row r="75" spans="1:16" ht="12.75">
      <c r="A75" s="317">
        <v>39</v>
      </c>
      <c r="B75" s="36" t="s">
        <v>81</v>
      </c>
      <c r="C75" s="36" t="s">
        <v>82</v>
      </c>
      <c r="D75" s="36" t="s">
        <v>948</v>
      </c>
      <c r="E75" s="36" t="s">
        <v>949</v>
      </c>
      <c r="F75" s="36" t="s">
        <v>220</v>
      </c>
      <c r="G75" s="36" t="s">
        <v>930</v>
      </c>
      <c r="H75" s="36" t="s">
        <v>84</v>
      </c>
      <c r="I75" s="36" t="s">
        <v>954</v>
      </c>
      <c r="J75" s="36" t="s">
        <v>866</v>
      </c>
      <c r="K75" s="36" t="s">
        <v>955</v>
      </c>
      <c r="L75" s="36" t="s">
        <v>723</v>
      </c>
      <c r="M75" s="36" t="s">
        <v>567</v>
      </c>
      <c r="N75" s="36" t="s">
        <v>319</v>
      </c>
      <c r="O75" s="36" t="s">
        <v>220</v>
      </c>
      <c r="P75" s="2" t="s">
        <v>824</v>
      </c>
    </row>
    <row r="76" spans="1:16" ht="12.75">
      <c r="A76" s="317">
        <v>40</v>
      </c>
      <c r="B76" s="36" t="s">
        <v>81</v>
      </c>
      <c r="C76" s="36" t="s">
        <v>82</v>
      </c>
      <c r="D76" s="36" t="s">
        <v>948</v>
      </c>
      <c r="E76" s="36" t="s">
        <v>949</v>
      </c>
      <c r="F76" s="36" t="s">
        <v>725</v>
      </c>
      <c r="G76" s="36" t="s">
        <v>930</v>
      </c>
      <c r="H76" s="36" t="s">
        <v>84</v>
      </c>
      <c r="I76" s="36" t="s">
        <v>912</v>
      </c>
      <c r="J76" s="36" t="s">
        <v>723</v>
      </c>
      <c r="K76" s="36" t="s">
        <v>835</v>
      </c>
      <c r="L76" s="36" t="s">
        <v>715</v>
      </c>
      <c r="M76" s="36" t="s">
        <v>99</v>
      </c>
      <c r="N76" s="36" t="s">
        <v>879</v>
      </c>
      <c r="O76" s="36" t="s">
        <v>99</v>
      </c>
      <c r="P76" s="2" t="s">
        <v>845</v>
      </c>
    </row>
    <row r="77" spans="1:16" ht="12.75">
      <c r="A77" s="317">
        <v>41</v>
      </c>
      <c r="B77" s="36" t="s">
        <v>81</v>
      </c>
      <c r="C77" s="36" t="s">
        <v>82</v>
      </c>
      <c r="D77" s="36" t="s">
        <v>956</v>
      </c>
      <c r="E77" s="36" t="s">
        <v>949</v>
      </c>
      <c r="F77" s="36" t="s">
        <v>220</v>
      </c>
      <c r="G77" s="36" t="s">
        <v>957</v>
      </c>
      <c r="H77" s="36" t="s">
        <v>104</v>
      </c>
      <c r="I77" s="36" t="s">
        <v>954</v>
      </c>
      <c r="J77" s="36" t="s">
        <v>319</v>
      </c>
      <c r="K77" s="36" t="s">
        <v>958</v>
      </c>
      <c r="L77" s="36" t="s">
        <v>725</v>
      </c>
      <c r="M77" s="36" t="s">
        <v>725</v>
      </c>
      <c r="N77" s="36" t="s">
        <v>879</v>
      </c>
      <c r="O77" s="36" t="s">
        <v>725</v>
      </c>
      <c r="P77" s="2" t="s">
        <v>824</v>
      </c>
    </row>
    <row r="78" spans="1:16" ht="12.75">
      <c r="A78" s="317">
        <v>42</v>
      </c>
      <c r="B78" s="36" t="s">
        <v>81</v>
      </c>
      <c r="C78" s="36" t="s">
        <v>115</v>
      </c>
      <c r="D78" s="36" t="s">
        <v>959</v>
      </c>
      <c r="E78" s="36" t="s">
        <v>949</v>
      </c>
      <c r="F78" s="36" t="s">
        <v>725</v>
      </c>
      <c r="G78" s="36" t="s">
        <v>960</v>
      </c>
      <c r="H78" s="36" t="s">
        <v>84</v>
      </c>
      <c r="I78" s="36" t="s">
        <v>120</v>
      </c>
      <c r="J78" s="36" t="s">
        <v>548</v>
      </c>
      <c r="K78" s="36" t="s">
        <v>841</v>
      </c>
      <c r="L78" s="36" t="s">
        <v>961</v>
      </c>
      <c r="M78" s="36" t="s">
        <v>962</v>
      </c>
      <c r="N78" s="36" t="s">
        <v>885</v>
      </c>
      <c r="O78" s="36" t="s">
        <v>963</v>
      </c>
      <c r="P78" s="2" t="s">
        <v>907</v>
      </c>
    </row>
    <row r="79" spans="1:16" ht="12.75">
      <c r="A79" s="317">
        <v>43</v>
      </c>
      <c r="B79" s="36" t="s">
        <v>81</v>
      </c>
      <c r="C79" s="36" t="s">
        <v>94</v>
      </c>
      <c r="D79" s="36" t="s">
        <v>964</v>
      </c>
      <c r="E79" s="36" t="s">
        <v>965</v>
      </c>
      <c r="F79" s="36" t="s">
        <v>220</v>
      </c>
      <c r="G79" s="36" t="s">
        <v>930</v>
      </c>
      <c r="H79" s="36" t="s">
        <v>84</v>
      </c>
      <c r="I79" s="36" t="s">
        <v>723</v>
      </c>
      <c r="J79" s="36" t="s">
        <v>851</v>
      </c>
      <c r="K79" s="36" t="s">
        <v>835</v>
      </c>
      <c r="L79" s="36" t="s">
        <v>686</v>
      </c>
      <c r="M79" s="36" t="s">
        <v>120</v>
      </c>
      <c r="N79" s="36" t="s">
        <v>879</v>
      </c>
      <c r="O79" s="36" t="s">
        <v>120</v>
      </c>
      <c r="P79" s="2" t="s">
        <v>896</v>
      </c>
    </row>
    <row r="80" spans="1:16" ht="12.75">
      <c r="A80" s="317">
        <v>44</v>
      </c>
      <c r="B80" s="36" t="s">
        <v>81</v>
      </c>
      <c r="C80" s="36" t="s">
        <v>94</v>
      </c>
      <c r="D80" s="36" t="s">
        <v>964</v>
      </c>
      <c r="E80" s="36" t="s">
        <v>965</v>
      </c>
      <c r="F80" s="36" t="s">
        <v>725</v>
      </c>
      <c r="G80" s="36" t="s">
        <v>930</v>
      </c>
      <c r="H80" s="36" t="s">
        <v>84</v>
      </c>
      <c r="I80" s="36" t="s">
        <v>686</v>
      </c>
      <c r="J80" s="36" t="s">
        <v>760</v>
      </c>
      <c r="K80" s="36" t="s">
        <v>947</v>
      </c>
      <c r="L80" s="36" t="s">
        <v>966</v>
      </c>
      <c r="M80" s="36" t="s">
        <v>917</v>
      </c>
      <c r="N80" s="36" t="s">
        <v>323</v>
      </c>
      <c r="O80" s="36" t="s">
        <v>909</v>
      </c>
      <c r="P80" s="2" t="s">
        <v>896</v>
      </c>
    </row>
    <row r="81" spans="1:16" ht="12.75">
      <c r="A81" s="317">
        <v>45</v>
      </c>
      <c r="B81" s="36" t="s">
        <v>81</v>
      </c>
      <c r="C81" s="36" t="s">
        <v>94</v>
      </c>
      <c r="D81" s="36" t="s">
        <v>964</v>
      </c>
      <c r="E81" s="36" t="s">
        <v>965</v>
      </c>
      <c r="F81" s="36" t="s">
        <v>220</v>
      </c>
      <c r="G81" s="36" t="s">
        <v>930</v>
      </c>
      <c r="H81" s="36" t="s">
        <v>84</v>
      </c>
      <c r="I81" s="36" t="s">
        <v>686</v>
      </c>
      <c r="J81" s="36" t="s">
        <v>853</v>
      </c>
      <c r="K81" s="36" t="s">
        <v>771</v>
      </c>
      <c r="L81" s="36" t="s">
        <v>717</v>
      </c>
      <c r="M81" s="36" t="s">
        <v>101</v>
      </c>
      <c r="N81" s="36" t="s">
        <v>879</v>
      </c>
      <c r="O81" s="36" t="s">
        <v>101</v>
      </c>
      <c r="P81" s="2" t="s">
        <v>896</v>
      </c>
    </row>
    <row r="82" spans="1:16" ht="12.75">
      <c r="A82" s="317">
        <v>46</v>
      </c>
      <c r="B82" s="36" t="s">
        <v>81</v>
      </c>
      <c r="C82" s="36" t="s">
        <v>94</v>
      </c>
      <c r="D82" s="36" t="s">
        <v>964</v>
      </c>
      <c r="E82" s="36" t="s">
        <v>965</v>
      </c>
      <c r="F82" s="36" t="s">
        <v>220</v>
      </c>
      <c r="G82" s="36" t="s">
        <v>930</v>
      </c>
      <c r="H82" s="36" t="s">
        <v>84</v>
      </c>
      <c r="I82" s="36" t="s">
        <v>686</v>
      </c>
      <c r="J82" s="36" t="s">
        <v>278</v>
      </c>
      <c r="K82" s="36" t="s">
        <v>557</v>
      </c>
      <c r="L82" s="36" t="s">
        <v>899</v>
      </c>
      <c r="M82" s="36" t="s">
        <v>717</v>
      </c>
      <c r="N82" s="36" t="s">
        <v>879</v>
      </c>
      <c r="O82" s="36" t="s">
        <v>717</v>
      </c>
      <c r="P82" s="2" t="s">
        <v>896</v>
      </c>
    </row>
    <row r="83" spans="1:16" ht="12.75">
      <c r="A83" s="317">
        <v>47</v>
      </c>
      <c r="B83" s="36" t="s">
        <v>81</v>
      </c>
      <c r="C83" s="36" t="s">
        <v>94</v>
      </c>
      <c r="D83" s="36" t="s">
        <v>964</v>
      </c>
      <c r="E83" s="36" t="s">
        <v>965</v>
      </c>
      <c r="F83" s="36" t="s">
        <v>220</v>
      </c>
      <c r="G83" s="36" t="s">
        <v>930</v>
      </c>
      <c r="H83" s="36" t="s">
        <v>84</v>
      </c>
      <c r="I83" s="36" t="s">
        <v>967</v>
      </c>
      <c r="J83" s="36" t="s">
        <v>882</v>
      </c>
      <c r="K83" s="36" t="s">
        <v>773</v>
      </c>
      <c r="L83" s="36" t="s">
        <v>968</v>
      </c>
      <c r="M83" s="36" t="s">
        <v>890</v>
      </c>
      <c r="N83" s="36" t="s">
        <v>567</v>
      </c>
      <c r="O83" s="36" t="s">
        <v>969</v>
      </c>
      <c r="P83" s="2" t="s">
        <v>970</v>
      </c>
    </row>
    <row r="84" spans="1:16" ht="12.75">
      <c r="A84" s="317">
        <v>48</v>
      </c>
      <c r="B84" s="36" t="s">
        <v>81</v>
      </c>
      <c r="C84" s="36" t="s">
        <v>94</v>
      </c>
      <c r="D84" s="36" t="s">
        <v>964</v>
      </c>
      <c r="E84" s="36" t="s">
        <v>965</v>
      </c>
      <c r="F84" s="36" t="s">
        <v>220</v>
      </c>
      <c r="G84" s="36" t="s">
        <v>930</v>
      </c>
      <c r="H84" s="36" t="s">
        <v>84</v>
      </c>
      <c r="I84" s="36" t="s">
        <v>278</v>
      </c>
      <c r="J84" s="36" t="s">
        <v>830</v>
      </c>
      <c r="K84" s="36" t="s">
        <v>971</v>
      </c>
      <c r="L84" s="36" t="s">
        <v>972</v>
      </c>
      <c r="M84" s="36" t="s">
        <v>973</v>
      </c>
      <c r="N84" s="36" t="s">
        <v>101</v>
      </c>
      <c r="O84" s="36" t="s">
        <v>974</v>
      </c>
      <c r="P84" s="2" t="s">
        <v>975</v>
      </c>
    </row>
    <row r="85" spans="1:16" ht="12.75">
      <c r="A85" s="317">
        <v>49</v>
      </c>
      <c r="B85" s="36" t="s">
        <v>81</v>
      </c>
      <c r="C85" s="36" t="s">
        <v>94</v>
      </c>
      <c r="D85" s="36" t="s">
        <v>964</v>
      </c>
      <c r="E85" s="36" t="s">
        <v>965</v>
      </c>
      <c r="F85" s="36" t="s">
        <v>725</v>
      </c>
      <c r="G85" s="36" t="s">
        <v>930</v>
      </c>
      <c r="H85" s="36" t="s">
        <v>84</v>
      </c>
      <c r="I85" s="36" t="s">
        <v>897</v>
      </c>
      <c r="J85" s="36" t="s">
        <v>319</v>
      </c>
      <c r="K85" s="36" t="s">
        <v>976</v>
      </c>
      <c r="L85" s="36" t="s">
        <v>840</v>
      </c>
      <c r="M85" s="36" t="s">
        <v>881</v>
      </c>
      <c r="N85" s="36" t="s">
        <v>220</v>
      </c>
      <c r="O85" s="36" t="s">
        <v>969</v>
      </c>
      <c r="P85" s="2" t="s">
        <v>900</v>
      </c>
    </row>
    <row r="86" spans="1:16" ht="12.75">
      <c r="A86" s="317">
        <v>50</v>
      </c>
      <c r="B86" s="36" t="s">
        <v>81</v>
      </c>
      <c r="C86" s="36" t="s">
        <v>94</v>
      </c>
      <c r="D86" s="36" t="s">
        <v>964</v>
      </c>
      <c r="E86" s="36" t="s">
        <v>965</v>
      </c>
      <c r="F86" s="36" t="s">
        <v>725</v>
      </c>
      <c r="G86" s="36" t="s">
        <v>930</v>
      </c>
      <c r="H86" s="36" t="s">
        <v>84</v>
      </c>
      <c r="I86" s="36" t="s">
        <v>897</v>
      </c>
      <c r="J86" s="36" t="s">
        <v>725</v>
      </c>
      <c r="K86" s="36" t="s">
        <v>898</v>
      </c>
      <c r="L86" s="36" t="s">
        <v>711</v>
      </c>
      <c r="M86" s="36" t="s">
        <v>899</v>
      </c>
      <c r="N86" s="36" t="s">
        <v>879</v>
      </c>
      <c r="O86" s="36" t="s">
        <v>899</v>
      </c>
      <c r="P86" s="2" t="s">
        <v>900</v>
      </c>
    </row>
    <row r="87" spans="1:16" ht="12.75">
      <c r="A87" s="317">
        <v>51</v>
      </c>
      <c r="B87" s="36" t="s">
        <v>81</v>
      </c>
      <c r="C87" s="36" t="s">
        <v>94</v>
      </c>
      <c r="D87" s="36" t="s">
        <v>964</v>
      </c>
      <c r="E87" s="36" t="s">
        <v>965</v>
      </c>
      <c r="F87" s="36" t="s">
        <v>567</v>
      </c>
      <c r="G87" s="36" t="s">
        <v>930</v>
      </c>
      <c r="H87" s="36" t="s">
        <v>84</v>
      </c>
      <c r="I87" s="36" t="s">
        <v>940</v>
      </c>
      <c r="J87" s="36" t="s">
        <v>99</v>
      </c>
      <c r="K87" s="36" t="s">
        <v>888</v>
      </c>
      <c r="L87" s="36" t="s">
        <v>977</v>
      </c>
      <c r="M87" s="36" t="s">
        <v>854</v>
      </c>
      <c r="N87" s="36" t="s">
        <v>120</v>
      </c>
      <c r="O87" s="36" t="s">
        <v>969</v>
      </c>
      <c r="P87" s="2" t="s">
        <v>922</v>
      </c>
    </row>
    <row r="88" spans="1:16" ht="12.75">
      <c r="A88" s="317">
        <v>52</v>
      </c>
      <c r="B88" s="36" t="s">
        <v>81</v>
      </c>
      <c r="C88" s="36" t="s">
        <v>94</v>
      </c>
      <c r="D88" s="36" t="s">
        <v>978</v>
      </c>
      <c r="E88" s="36" t="s">
        <v>965</v>
      </c>
      <c r="F88" s="36" t="s">
        <v>319</v>
      </c>
      <c r="G88" s="36" t="s">
        <v>930</v>
      </c>
      <c r="H88" s="36" t="s">
        <v>267</v>
      </c>
      <c r="I88" s="36" t="s">
        <v>881</v>
      </c>
      <c r="J88" s="36" t="s">
        <v>853</v>
      </c>
      <c r="K88" s="36" t="s">
        <v>550</v>
      </c>
      <c r="L88" s="36" t="s">
        <v>979</v>
      </c>
      <c r="M88" s="36" t="s">
        <v>101</v>
      </c>
      <c r="N88" s="36" t="s">
        <v>879</v>
      </c>
      <c r="O88" s="36" t="s">
        <v>101</v>
      </c>
      <c r="P88" s="2" t="s">
        <v>900</v>
      </c>
    </row>
    <row r="89" spans="1:16" ht="12.75">
      <c r="A89" s="317">
        <v>53</v>
      </c>
      <c r="B89" s="36" t="s">
        <v>81</v>
      </c>
      <c r="C89" s="36" t="s">
        <v>94</v>
      </c>
      <c r="D89" s="36" t="s">
        <v>978</v>
      </c>
      <c r="E89" s="36" t="s">
        <v>965</v>
      </c>
      <c r="F89" s="36" t="s">
        <v>319</v>
      </c>
      <c r="G89" s="36" t="s">
        <v>930</v>
      </c>
      <c r="H89" s="36" t="s">
        <v>267</v>
      </c>
      <c r="I89" s="36" t="s">
        <v>980</v>
      </c>
      <c r="J89" s="36" t="s">
        <v>759</v>
      </c>
      <c r="K89" s="36" t="s">
        <v>774</v>
      </c>
      <c r="L89" s="36" t="s">
        <v>981</v>
      </c>
      <c r="M89" s="36" t="s">
        <v>982</v>
      </c>
      <c r="N89" s="36" t="s">
        <v>851</v>
      </c>
      <c r="O89" s="36" t="s">
        <v>983</v>
      </c>
      <c r="P89" s="2" t="s">
        <v>900</v>
      </c>
    </row>
    <row r="90" spans="1:16" ht="12.75">
      <c r="A90" s="317">
        <v>54</v>
      </c>
      <c r="B90" s="36" t="s">
        <v>81</v>
      </c>
      <c r="C90" s="36" t="s">
        <v>94</v>
      </c>
      <c r="D90" s="36" t="s">
        <v>978</v>
      </c>
      <c r="E90" s="36" t="s">
        <v>965</v>
      </c>
      <c r="F90" s="36" t="s">
        <v>319</v>
      </c>
      <c r="G90" s="36" t="s">
        <v>930</v>
      </c>
      <c r="H90" s="36" t="s">
        <v>267</v>
      </c>
      <c r="I90" s="36" t="s">
        <v>980</v>
      </c>
      <c r="J90" s="36" t="s">
        <v>99</v>
      </c>
      <c r="K90" s="36" t="s">
        <v>883</v>
      </c>
      <c r="L90" s="36" t="s">
        <v>914</v>
      </c>
      <c r="M90" s="36" t="s">
        <v>686</v>
      </c>
      <c r="N90" s="36" t="s">
        <v>879</v>
      </c>
      <c r="O90" s="36" t="s">
        <v>686</v>
      </c>
      <c r="P90" s="2" t="s">
        <v>900</v>
      </c>
    </row>
    <row r="91" spans="1:16" ht="12.75">
      <c r="A91" s="317">
        <v>55</v>
      </c>
      <c r="B91" s="36" t="s">
        <v>81</v>
      </c>
      <c r="C91" s="36" t="s">
        <v>94</v>
      </c>
      <c r="D91" s="36" t="s">
        <v>978</v>
      </c>
      <c r="E91" s="36" t="s">
        <v>965</v>
      </c>
      <c r="F91" s="36" t="s">
        <v>319</v>
      </c>
      <c r="G91" s="36" t="s">
        <v>930</v>
      </c>
      <c r="H91" s="36" t="s">
        <v>267</v>
      </c>
      <c r="I91" s="36" t="s">
        <v>980</v>
      </c>
      <c r="J91" s="36" t="s">
        <v>760</v>
      </c>
      <c r="K91" s="36" t="s">
        <v>762</v>
      </c>
      <c r="L91" s="36" t="s">
        <v>279</v>
      </c>
      <c r="M91" s="36" t="s">
        <v>967</v>
      </c>
      <c r="N91" s="36" t="s">
        <v>879</v>
      </c>
      <c r="O91" s="36" t="s">
        <v>967</v>
      </c>
      <c r="P91" s="2" t="s">
        <v>900</v>
      </c>
    </row>
    <row r="92" spans="1:16" ht="12.75">
      <c r="A92" s="317">
        <v>56</v>
      </c>
      <c r="B92" s="36" t="s">
        <v>81</v>
      </c>
      <c r="C92" s="36" t="s">
        <v>94</v>
      </c>
      <c r="D92" s="36" t="s">
        <v>978</v>
      </c>
      <c r="E92" s="36" t="s">
        <v>965</v>
      </c>
      <c r="F92" s="36" t="s">
        <v>319</v>
      </c>
      <c r="G92" s="36" t="s">
        <v>930</v>
      </c>
      <c r="H92" s="36" t="s">
        <v>84</v>
      </c>
      <c r="I92" s="36" t="s">
        <v>980</v>
      </c>
      <c r="J92" s="36" t="s">
        <v>259</v>
      </c>
      <c r="K92" s="36" t="s">
        <v>925</v>
      </c>
      <c r="L92" s="36" t="s">
        <v>864</v>
      </c>
      <c r="M92" s="36" t="s">
        <v>917</v>
      </c>
      <c r="N92" s="36" t="s">
        <v>327</v>
      </c>
      <c r="O92" s="36" t="s">
        <v>984</v>
      </c>
      <c r="P92" s="2" t="s">
        <v>900</v>
      </c>
    </row>
    <row r="93" spans="1:16" ht="12.75">
      <c r="A93" s="317">
        <v>57</v>
      </c>
      <c r="B93" s="36" t="s">
        <v>81</v>
      </c>
      <c r="C93" s="36" t="s">
        <v>94</v>
      </c>
      <c r="D93" s="36" t="s">
        <v>978</v>
      </c>
      <c r="E93" s="36" t="s">
        <v>965</v>
      </c>
      <c r="F93" s="36" t="s">
        <v>319</v>
      </c>
      <c r="G93" s="36" t="s">
        <v>930</v>
      </c>
      <c r="H93" s="36" t="s">
        <v>84</v>
      </c>
      <c r="I93" s="36" t="s">
        <v>980</v>
      </c>
      <c r="J93" s="36" t="s">
        <v>323</v>
      </c>
      <c r="K93" s="36" t="s">
        <v>883</v>
      </c>
      <c r="L93" s="36" t="s">
        <v>985</v>
      </c>
      <c r="M93" s="36" t="s">
        <v>847</v>
      </c>
      <c r="N93" s="36" t="s">
        <v>723</v>
      </c>
      <c r="O93" s="36" t="s">
        <v>954</v>
      </c>
      <c r="P93" s="2" t="s">
        <v>900</v>
      </c>
    </row>
    <row r="94" spans="1:16" ht="12.75">
      <c r="A94" s="317">
        <v>58</v>
      </c>
      <c r="B94" s="36" t="s">
        <v>81</v>
      </c>
      <c r="C94" s="36" t="s">
        <v>103</v>
      </c>
      <c r="D94" s="36" t="s">
        <v>986</v>
      </c>
      <c r="E94" s="36" t="s">
        <v>652</v>
      </c>
      <c r="F94" s="36" t="s">
        <v>567</v>
      </c>
      <c r="G94" s="36" t="s">
        <v>930</v>
      </c>
      <c r="H94" s="36" t="s">
        <v>84</v>
      </c>
      <c r="I94" s="36" t="s">
        <v>278</v>
      </c>
      <c r="J94" s="36" t="s">
        <v>274</v>
      </c>
      <c r="K94" s="36" t="s">
        <v>987</v>
      </c>
      <c r="L94" s="36" t="s">
        <v>882</v>
      </c>
      <c r="M94" s="36" t="s">
        <v>711</v>
      </c>
      <c r="N94" s="36" t="s">
        <v>567</v>
      </c>
      <c r="O94" s="36" t="s">
        <v>101</v>
      </c>
      <c r="P94" s="2" t="s">
        <v>105</v>
      </c>
    </row>
    <row r="95" spans="1:16" ht="12.75">
      <c r="A95" s="317">
        <v>59</v>
      </c>
      <c r="B95" s="36" t="s">
        <v>81</v>
      </c>
      <c r="C95" s="36" t="s">
        <v>103</v>
      </c>
      <c r="D95" s="36" t="s">
        <v>986</v>
      </c>
      <c r="E95" s="36" t="s">
        <v>652</v>
      </c>
      <c r="F95" s="36" t="s">
        <v>567</v>
      </c>
      <c r="G95" s="36" t="s">
        <v>930</v>
      </c>
      <c r="H95" s="36" t="s">
        <v>84</v>
      </c>
      <c r="I95" s="36" t="s">
        <v>979</v>
      </c>
      <c r="J95" s="36" t="s">
        <v>711</v>
      </c>
      <c r="K95" s="36" t="s">
        <v>988</v>
      </c>
      <c r="L95" s="36" t="s">
        <v>989</v>
      </c>
      <c r="M95" s="36" t="s">
        <v>687</v>
      </c>
      <c r="N95" s="36" t="s">
        <v>274</v>
      </c>
      <c r="O95" s="36" t="s">
        <v>891</v>
      </c>
      <c r="P95" s="2" t="s">
        <v>105</v>
      </c>
    </row>
    <row r="96" spans="1:16" ht="12.75">
      <c r="A96" s="317">
        <v>60</v>
      </c>
      <c r="B96" s="36" t="s">
        <v>81</v>
      </c>
      <c r="C96" s="36" t="s">
        <v>103</v>
      </c>
      <c r="D96" s="36" t="s">
        <v>986</v>
      </c>
      <c r="E96" s="36" t="s">
        <v>652</v>
      </c>
      <c r="F96" s="36" t="s">
        <v>567</v>
      </c>
      <c r="G96" s="36" t="s">
        <v>930</v>
      </c>
      <c r="H96" s="36" t="s">
        <v>84</v>
      </c>
      <c r="I96" s="36" t="s">
        <v>846</v>
      </c>
      <c r="J96" s="36" t="s">
        <v>274</v>
      </c>
      <c r="K96" s="36" t="s">
        <v>990</v>
      </c>
      <c r="L96" s="36" t="s">
        <v>914</v>
      </c>
      <c r="M96" s="36" t="s">
        <v>323</v>
      </c>
      <c r="N96" s="36" t="s">
        <v>723</v>
      </c>
      <c r="O96" s="36" t="s">
        <v>101</v>
      </c>
      <c r="P96" s="2" t="s">
        <v>105</v>
      </c>
    </row>
    <row r="97" spans="1:16" ht="12.75">
      <c r="A97" s="317">
        <v>61</v>
      </c>
      <c r="B97" s="36" t="s">
        <v>81</v>
      </c>
      <c r="C97" s="36" t="s">
        <v>103</v>
      </c>
      <c r="D97" s="36" t="s">
        <v>986</v>
      </c>
      <c r="E97" s="36" t="s">
        <v>652</v>
      </c>
      <c r="F97" s="36" t="s">
        <v>567</v>
      </c>
      <c r="G97" s="36" t="s">
        <v>930</v>
      </c>
      <c r="H97" s="36" t="s">
        <v>328</v>
      </c>
      <c r="I97" s="36" t="s">
        <v>890</v>
      </c>
      <c r="J97" s="36" t="s">
        <v>723</v>
      </c>
      <c r="K97" s="36" t="s">
        <v>769</v>
      </c>
      <c r="L97" s="36" t="s">
        <v>885</v>
      </c>
      <c r="M97" s="36" t="s">
        <v>952</v>
      </c>
      <c r="N97" s="36" t="s">
        <v>879</v>
      </c>
      <c r="O97" s="36" t="s">
        <v>952</v>
      </c>
      <c r="P97" s="2" t="s">
        <v>105</v>
      </c>
    </row>
    <row r="98" spans="1:16" ht="12.75">
      <c r="A98" s="317">
        <v>62</v>
      </c>
      <c r="B98" s="36" t="s">
        <v>81</v>
      </c>
      <c r="C98" s="36" t="s">
        <v>103</v>
      </c>
      <c r="D98" s="36" t="s">
        <v>986</v>
      </c>
      <c r="E98" s="36" t="s">
        <v>652</v>
      </c>
      <c r="F98" s="36" t="s">
        <v>567</v>
      </c>
      <c r="G98" s="36" t="s">
        <v>930</v>
      </c>
      <c r="H98" s="36" t="s">
        <v>104</v>
      </c>
      <c r="I98" s="36" t="s">
        <v>848</v>
      </c>
      <c r="J98" s="36" t="s">
        <v>868</v>
      </c>
      <c r="K98" s="36" t="s">
        <v>958</v>
      </c>
      <c r="L98" s="36" t="s">
        <v>717</v>
      </c>
      <c r="M98" s="36" t="s">
        <v>325</v>
      </c>
      <c r="N98" s="36" t="s">
        <v>879</v>
      </c>
      <c r="O98" s="36" t="s">
        <v>325</v>
      </c>
      <c r="P98" s="2" t="s">
        <v>991</v>
      </c>
    </row>
    <row r="99" spans="1:16" ht="12.75">
      <c r="A99" s="317">
        <v>63</v>
      </c>
      <c r="B99" s="36" t="s">
        <v>81</v>
      </c>
      <c r="C99" s="36" t="s">
        <v>103</v>
      </c>
      <c r="D99" s="36" t="s">
        <v>986</v>
      </c>
      <c r="E99" s="36" t="s">
        <v>652</v>
      </c>
      <c r="F99" s="36" t="s">
        <v>567</v>
      </c>
      <c r="G99" s="36" t="s">
        <v>930</v>
      </c>
      <c r="H99" s="36" t="s">
        <v>84</v>
      </c>
      <c r="I99" s="36" t="s">
        <v>279</v>
      </c>
      <c r="J99" s="36" t="s">
        <v>325</v>
      </c>
      <c r="K99" s="36" t="s">
        <v>992</v>
      </c>
      <c r="L99" s="36" t="s">
        <v>993</v>
      </c>
      <c r="M99" s="36" t="s">
        <v>878</v>
      </c>
      <c r="N99" s="36" t="s">
        <v>120</v>
      </c>
      <c r="O99" s="36" t="s">
        <v>914</v>
      </c>
      <c r="P99" s="2" t="s">
        <v>105</v>
      </c>
    </row>
    <row r="100" spans="1:16" ht="12.75">
      <c r="A100" s="317">
        <v>64</v>
      </c>
      <c r="B100" s="36" t="s">
        <v>81</v>
      </c>
      <c r="C100" s="36" t="s">
        <v>103</v>
      </c>
      <c r="D100" s="36" t="s">
        <v>986</v>
      </c>
      <c r="E100" s="36" t="s">
        <v>652</v>
      </c>
      <c r="F100" s="36" t="s">
        <v>567</v>
      </c>
      <c r="G100" s="36" t="s">
        <v>930</v>
      </c>
      <c r="H100" s="36" t="s">
        <v>84</v>
      </c>
      <c r="I100" s="36" t="s">
        <v>993</v>
      </c>
      <c r="J100" s="36" t="s">
        <v>278</v>
      </c>
      <c r="K100" s="36" t="s">
        <v>994</v>
      </c>
      <c r="L100" s="36" t="s">
        <v>897</v>
      </c>
      <c r="M100" s="36" t="s">
        <v>829</v>
      </c>
      <c r="N100" s="36" t="s">
        <v>567</v>
      </c>
      <c r="O100" s="36" t="s">
        <v>946</v>
      </c>
      <c r="P100" s="2" t="s">
        <v>105</v>
      </c>
    </row>
    <row r="101" spans="1:16" ht="12.75">
      <c r="A101" s="317">
        <v>65</v>
      </c>
      <c r="B101" s="36" t="s">
        <v>81</v>
      </c>
      <c r="C101" s="36" t="s">
        <v>103</v>
      </c>
      <c r="D101" s="36" t="s">
        <v>986</v>
      </c>
      <c r="E101" s="36" t="s">
        <v>652</v>
      </c>
      <c r="F101" s="36" t="s">
        <v>567</v>
      </c>
      <c r="G101" s="36" t="s">
        <v>930</v>
      </c>
      <c r="H101" s="36" t="s">
        <v>104</v>
      </c>
      <c r="I101" s="36" t="s">
        <v>995</v>
      </c>
      <c r="J101" s="36" t="s">
        <v>904</v>
      </c>
      <c r="K101" s="36" t="s">
        <v>920</v>
      </c>
      <c r="L101" s="36" t="s">
        <v>996</v>
      </c>
      <c r="M101" s="36" t="s">
        <v>997</v>
      </c>
      <c r="N101" s="36" t="s">
        <v>879</v>
      </c>
      <c r="O101" s="36" t="s">
        <v>997</v>
      </c>
      <c r="P101" s="2" t="s">
        <v>998</v>
      </c>
    </row>
    <row r="102" spans="1:16" ht="12.75">
      <c r="A102" s="317">
        <v>66</v>
      </c>
      <c r="B102" s="36" t="s">
        <v>81</v>
      </c>
      <c r="C102" s="36" t="s">
        <v>103</v>
      </c>
      <c r="D102" s="36" t="s">
        <v>986</v>
      </c>
      <c r="E102" s="36" t="s">
        <v>652</v>
      </c>
      <c r="F102" s="36" t="s">
        <v>567</v>
      </c>
      <c r="G102" s="36" t="s">
        <v>930</v>
      </c>
      <c r="H102" s="36" t="s">
        <v>104</v>
      </c>
      <c r="I102" s="36" t="s">
        <v>995</v>
      </c>
      <c r="J102" s="36" t="s">
        <v>833</v>
      </c>
      <c r="K102" s="36" t="s">
        <v>906</v>
      </c>
      <c r="L102" s="36" t="s">
        <v>889</v>
      </c>
      <c r="M102" s="36" t="s">
        <v>882</v>
      </c>
      <c r="N102" s="36" t="s">
        <v>879</v>
      </c>
      <c r="O102" s="36" t="s">
        <v>882</v>
      </c>
      <c r="P102" s="2" t="s">
        <v>998</v>
      </c>
    </row>
    <row r="103" spans="1:16" ht="12.75">
      <c r="A103" s="317">
        <v>67</v>
      </c>
      <c r="B103" s="36" t="s">
        <v>81</v>
      </c>
      <c r="C103" s="36" t="s">
        <v>88</v>
      </c>
      <c r="D103" s="36" t="s">
        <v>999</v>
      </c>
      <c r="E103" s="39" t="s">
        <v>652</v>
      </c>
      <c r="F103" s="36" t="s">
        <v>220</v>
      </c>
      <c r="G103" s="36" t="s">
        <v>960</v>
      </c>
      <c r="H103" s="36" t="s">
        <v>84</v>
      </c>
      <c r="I103" s="36" t="s">
        <v>897</v>
      </c>
      <c r="J103" s="36" t="s">
        <v>567</v>
      </c>
      <c r="K103" s="36" t="s">
        <v>958</v>
      </c>
      <c r="L103" s="36" t="s">
        <v>1000</v>
      </c>
      <c r="M103" s="36" t="s">
        <v>1001</v>
      </c>
      <c r="N103" s="36" t="s">
        <v>847</v>
      </c>
      <c r="O103" s="36" t="s">
        <v>1002</v>
      </c>
      <c r="P103" s="2" t="s">
        <v>886</v>
      </c>
    </row>
    <row r="104" spans="1:16" ht="12.75">
      <c r="A104" s="317">
        <v>68</v>
      </c>
      <c r="B104" s="36" t="s">
        <v>81</v>
      </c>
      <c r="C104" s="36" t="s">
        <v>88</v>
      </c>
      <c r="D104" s="36" t="s">
        <v>1003</v>
      </c>
      <c r="E104" s="39" t="s">
        <v>1004</v>
      </c>
      <c r="F104" s="36" t="s">
        <v>725</v>
      </c>
      <c r="G104" s="36" t="s">
        <v>930</v>
      </c>
      <c r="H104" s="36" t="s">
        <v>84</v>
      </c>
      <c r="I104" s="36" t="s">
        <v>259</v>
      </c>
      <c r="J104" s="36" t="s">
        <v>274</v>
      </c>
      <c r="K104" s="36" t="s">
        <v>764</v>
      </c>
      <c r="L104" s="36" t="s">
        <v>914</v>
      </c>
      <c r="M104" s="36" t="s">
        <v>717</v>
      </c>
      <c r="N104" s="36" t="s">
        <v>327</v>
      </c>
      <c r="O104" s="36" t="s">
        <v>967</v>
      </c>
      <c r="P104" s="2" t="s">
        <v>845</v>
      </c>
    </row>
    <row r="105" spans="1:16" ht="12.75">
      <c r="A105" s="317">
        <v>69</v>
      </c>
      <c r="B105" s="36" t="s">
        <v>81</v>
      </c>
      <c r="C105" s="36" t="s">
        <v>88</v>
      </c>
      <c r="D105" s="36" t="s">
        <v>1003</v>
      </c>
      <c r="E105" s="39" t="s">
        <v>1004</v>
      </c>
      <c r="F105" s="36" t="s">
        <v>567</v>
      </c>
      <c r="G105" s="36" t="s">
        <v>930</v>
      </c>
      <c r="H105" s="36" t="s">
        <v>92</v>
      </c>
      <c r="I105" s="36" t="s">
        <v>323</v>
      </c>
      <c r="J105" s="36" t="s">
        <v>217</v>
      </c>
      <c r="K105" s="36" t="s">
        <v>955</v>
      </c>
      <c r="L105" s="36" t="s">
        <v>832</v>
      </c>
      <c r="M105" s="36" t="s">
        <v>325</v>
      </c>
      <c r="N105" s="36" t="s">
        <v>879</v>
      </c>
      <c r="O105" s="36" t="s">
        <v>325</v>
      </c>
      <c r="P105" s="2" t="s">
        <v>886</v>
      </c>
    </row>
    <row r="106" spans="1:16" ht="12.75">
      <c r="A106" s="317">
        <v>70</v>
      </c>
      <c r="B106" s="36" t="s">
        <v>81</v>
      </c>
      <c r="C106" s="36" t="s">
        <v>88</v>
      </c>
      <c r="D106" s="36" t="s">
        <v>1003</v>
      </c>
      <c r="E106" s="39" t="s">
        <v>1004</v>
      </c>
      <c r="F106" s="36" t="s">
        <v>220</v>
      </c>
      <c r="G106" s="36" t="s">
        <v>930</v>
      </c>
      <c r="H106" s="36" t="s">
        <v>84</v>
      </c>
      <c r="I106" s="36" t="s">
        <v>215</v>
      </c>
      <c r="J106" s="36" t="s">
        <v>711</v>
      </c>
      <c r="K106" s="36" t="s">
        <v>771</v>
      </c>
      <c r="L106" s="36" t="s">
        <v>715</v>
      </c>
      <c r="M106" s="36" t="s">
        <v>723</v>
      </c>
      <c r="N106" s="36" t="s">
        <v>319</v>
      </c>
      <c r="O106" s="36" t="s">
        <v>567</v>
      </c>
      <c r="P106" s="2" t="s">
        <v>845</v>
      </c>
    </row>
    <row r="107" spans="1:16" ht="12.75">
      <c r="A107" s="317">
        <v>71</v>
      </c>
      <c r="B107" s="36" t="s">
        <v>81</v>
      </c>
      <c r="C107" s="36" t="s">
        <v>88</v>
      </c>
      <c r="D107" s="36" t="s">
        <v>1003</v>
      </c>
      <c r="E107" s="39" t="s">
        <v>1004</v>
      </c>
      <c r="F107" s="36" t="s">
        <v>220</v>
      </c>
      <c r="G107" s="36" t="s">
        <v>930</v>
      </c>
      <c r="H107" s="36" t="s">
        <v>84</v>
      </c>
      <c r="I107" s="36" t="s">
        <v>853</v>
      </c>
      <c r="J107" s="36" t="s">
        <v>723</v>
      </c>
      <c r="K107" s="36" t="s">
        <v>551</v>
      </c>
      <c r="L107" s="36" t="s">
        <v>717</v>
      </c>
      <c r="M107" s="36" t="s">
        <v>760</v>
      </c>
      <c r="N107" s="36" t="s">
        <v>220</v>
      </c>
      <c r="O107" s="36" t="s">
        <v>99</v>
      </c>
      <c r="P107" s="2" t="s">
        <v>845</v>
      </c>
    </row>
    <row r="108" spans="1:16" ht="12.75">
      <c r="A108" s="317">
        <v>72</v>
      </c>
      <c r="B108" s="36" t="s">
        <v>81</v>
      </c>
      <c r="C108" s="36" t="s">
        <v>88</v>
      </c>
      <c r="D108" s="36" t="s">
        <v>1003</v>
      </c>
      <c r="E108" s="39" t="s">
        <v>1004</v>
      </c>
      <c r="F108" s="36" t="s">
        <v>220</v>
      </c>
      <c r="G108" s="36" t="s">
        <v>930</v>
      </c>
      <c r="H108" s="36" t="s">
        <v>84</v>
      </c>
      <c r="I108" s="36" t="s">
        <v>853</v>
      </c>
      <c r="J108" s="36" t="s">
        <v>686</v>
      </c>
      <c r="K108" s="36" t="s">
        <v>770</v>
      </c>
      <c r="L108" s="36" t="s">
        <v>950</v>
      </c>
      <c r="M108" s="36" t="s">
        <v>279</v>
      </c>
      <c r="N108" s="36" t="s">
        <v>327</v>
      </c>
      <c r="O108" s="36" t="s">
        <v>851</v>
      </c>
      <c r="P108" s="2" t="s">
        <v>845</v>
      </c>
    </row>
    <row r="109" spans="1:16" ht="12.75">
      <c r="A109" s="317">
        <v>73</v>
      </c>
      <c r="B109" s="36" t="s">
        <v>81</v>
      </c>
      <c r="C109" s="36" t="s">
        <v>88</v>
      </c>
      <c r="D109" s="36" t="s">
        <v>1003</v>
      </c>
      <c r="E109" s="39" t="s">
        <v>1004</v>
      </c>
      <c r="F109" s="36" t="s">
        <v>220</v>
      </c>
      <c r="G109" s="36" t="s">
        <v>930</v>
      </c>
      <c r="H109" s="36" t="s">
        <v>84</v>
      </c>
      <c r="I109" s="36" t="s">
        <v>717</v>
      </c>
      <c r="J109" s="36" t="s">
        <v>325</v>
      </c>
      <c r="K109" s="36" t="s">
        <v>564</v>
      </c>
      <c r="L109" s="36" t="s">
        <v>967</v>
      </c>
      <c r="M109" s="36" t="s">
        <v>686</v>
      </c>
      <c r="N109" s="36" t="s">
        <v>725</v>
      </c>
      <c r="O109" s="36" t="s">
        <v>274</v>
      </c>
      <c r="P109" s="2" t="s">
        <v>845</v>
      </c>
    </row>
    <row r="110" spans="1:16" ht="12.75">
      <c r="A110" s="317">
        <v>74</v>
      </c>
      <c r="B110" s="36" t="s">
        <v>81</v>
      </c>
      <c r="C110" s="36" t="s">
        <v>88</v>
      </c>
      <c r="D110" s="36" t="s">
        <v>1003</v>
      </c>
      <c r="E110" s="39" t="s">
        <v>1004</v>
      </c>
      <c r="F110" s="36" t="s">
        <v>220</v>
      </c>
      <c r="G110" s="36" t="s">
        <v>930</v>
      </c>
      <c r="H110" s="36" t="s">
        <v>84</v>
      </c>
      <c r="I110" s="36" t="s">
        <v>717</v>
      </c>
      <c r="J110" s="36" t="s">
        <v>833</v>
      </c>
      <c r="K110" s="36" t="s">
        <v>913</v>
      </c>
      <c r="L110" s="36" t="s">
        <v>897</v>
      </c>
      <c r="M110" s="36" t="s">
        <v>866</v>
      </c>
      <c r="N110" s="36" t="s">
        <v>99</v>
      </c>
      <c r="O110" s="36" t="s">
        <v>853</v>
      </c>
      <c r="P110" s="2" t="s">
        <v>845</v>
      </c>
    </row>
    <row r="111" spans="1:16" ht="12.75">
      <c r="A111" s="317">
        <v>75</v>
      </c>
      <c r="B111" s="36" t="s">
        <v>81</v>
      </c>
      <c r="C111" s="36" t="s">
        <v>88</v>
      </c>
      <c r="D111" s="36" t="s">
        <v>1003</v>
      </c>
      <c r="E111" s="39" t="s">
        <v>1004</v>
      </c>
      <c r="F111" s="36" t="s">
        <v>725</v>
      </c>
      <c r="G111" s="36" t="s">
        <v>930</v>
      </c>
      <c r="H111" s="36" t="s">
        <v>92</v>
      </c>
      <c r="I111" s="36" t="s">
        <v>567</v>
      </c>
      <c r="J111" s="36" t="s">
        <v>1002</v>
      </c>
      <c r="K111" s="36" t="s">
        <v>766</v>
      </c>
      <c r="L111" s="36" t="s">
        <v>259</v>
      </c>
      <c r="M111" s="36" t="s">
        <v>99</v>
      </c>
      <c r="N111" s="36" t="s">
        <v>879</v>
      </c>
      <c r="O111" s="36" t="s">
        <v>99</v>
      </c>
      <c r="P111" s="2" t="s">
        <v>845</v>
      </c>
    </row>
    <row r="112" spans="1:16" ht="12.75">
      <c r="A112" s="317">
        <v>76</v>
      </c>
      <c r="B112" s="36" t="s">
        <v>81</v>
      </c>
      <c r="C112" s="36" t="s">
        <v>88</v>
      </c>
      <c r="D112" s="36" t="s">
        <v>1003</v>
      </c>
      <c r="E112" s="39" t="s">
        <v>1004</v>
      </c>
      <c r="F112" s="36" t="s">
        <v>725</v>
      </c>
      <c r="G112" s="36" t="s">
        <v>930</v>
      </c>
      <c r="H112" s="36" t="s">
        <v>104</v>
      </c>
      <c r="I112" s="36" t="s">
        <v>567</v>
      </c>
      <c r="J112" s="36" t="s">
        <v>944</v>
      </c>
      <c r="K112" s="36" t="s">
        <v>1005</v>
      </c>
      <c r="L112" s="36" t="s">
        <v>215</v>
      </c>
      <c r="M112" s="36" t="s">
        <v>217</v>
      </c>
      <c r="N112" s="36" t="s">
        <v>879</v>
      </c>
      <c r="O112" s="36" t="s">
        <v>217</v>
      </c>
      <c r="P112" s="2" t="s">
        <v>845</v>
      </c>
    </row>
    <row r="113" spans="1:16" ht="12.75">
      <c r="A113" s="317">
        <v>77</v>
      </c>
      <c r="B113" s="36" t="s">
        <v>81</v>
      </c>
      <c r="C113" s="36" t="s">
        <v>88</v>
      </c>
      <c r="D113" s="36" t="s">
        <v>1003</v>
      </c>
      <c r="E113" s="39" t="s">
        <v>1004</v>
      </c>
      <c r="F113" s="36" t="s">
        <v>220</v>
      </c>
      <c r="G113" s="36" t="s">
        <v>930</v>
      </c>
      <c r="H113" s="36" t="s">
        <v>104</v>
      </c>
      <c r="I113" s="36" t="s">
        <v>759</v>
      </c>
      <c r="J113" s="36" t="s">
        <v>759</v>
      </c>
      <c r="K113" s="36" t="s">
        <v>903</v>
      </c>
      <c r="L113" s="36" t="s">
        <v>279</v>
      </c>
      <c r="M113" s="36" t="s">
        <v>899</v>
      </c>
      <c r="N113" s="36" t="s">
        <v>879</v>
      </c>
      <c r="O113" s="36" t="s">
        <v>899</v>
      </c>
      <c r="P113" s="2" t="s">
        <v>845</v>
      </c>
    </row>
    <row r="114" spans="1:16" ht="12.75">
      <c r="A114" s="317">
        <v>78</v>
      </c>
      <c r="B114" s="36" t="s">
        <v>81</v>
      </c>
      <c r="C114" s="36" t="s">
        <v>88</v>
      </c>
      <c r="D114" s="36" t="s">
        <v>1006</v>
      </c>
      <c r="E114" s="36" t="s">
        <v>1004</v>
      </c>
      <c r="F114" s="36" t="s">
        <v>725</v>
      </c>
      <c r="G114" s="36" t="s">
        <v>957</v>
      </c>
      <c r="H114" s="36" t="s">
        <v>104</v>
      </c>
      <c r="I114" s="36" t="s">
        <v>567</v>
      </c>
      <c r="J114" s="36" t="s">
        <v>868</v>
      </c>
      <c r="K114" s="36" t="s">
        <v>1007</v>
      </c>
      <c r="L114" s="36" t="s">
        <v>325</v>
      </c>
      <c r="M114" s="36" t="s">
        <v>99</v>
      </c>
      <c r="N114" s="36" t="s">
        <v>879</v>
      </c>
      <c r="O114" s="36" t="s">
        <v>99</v>
      </c>
      <c r="P114" s="2" t="s">
        <v>845</v>
      </c>
    </row>
    <row r="115" spans="1:16" ht="12.75">
      <c r="A115" s="317">
        <v>79</v>
      </c>
      <c r="B115" s="36" t="s">
        <v>81</v>
      </c>
      <c r="C115" s="36" t="s">
        <v>110</v>
      </c>
      <c r="D115" s="36" t="s">
        <v>1008</v>
      </c>
      <c r="E115" s="36" t="s">
        <v>1004</v>
      </c>
      <c r="F115" s="36" t="s">
        <v>725</v>
      </c>
      <c r="G115" s="36" t="s">
        <v>930</v>
      </c>
      <c r="H115" s="36" t="s">
        <v>84</v>
      </c>
      <c r="I115" s="36" t="s">
        <v>862</v>
      </c>
      <c r="J115" s="36" t="s">
        <v>979</v>
      </c>
      <c r="K115" s="36" t="s">
        <v>775</v>
      </c>
      <c r="L115" s="36" t="s">
        <v>686</v>
      </c>
      <c r="M115" s="36" t="s">
        <v>759</v>
      </c>
      <c r="N115" s="36" t="s">
        <v>879</v>
      </c>
      <c r="O115" s="36" t="s">
        <v>759</v>
      </c>
      <c r="P115" s="2" t="s">
        <v>907</v>
      </c>
    </row>
    <row r="116" spans="1:16" ht="12.75">
      <c r="A116" s="317">
        <v>80</v>
      </c>
      <c r="B116" s="36" t="s">
        <v>81</v>
      </c>
      <c r="C116" s="36" t="s">
        <v>110</v>
      </c>
      <c r="D116" s="36" t="s">
        <v>1008</v>
      </c>
      <c r="E116" s="36" t="s">
        <v>1004</v>
      </c>
      <c r="F116" s="36" t="s">
        <v>725</v>
      </c>
      <c r="G116" s="36" t="s">
        <v>930</v>
      </c>
      <c r="H116" s="36" t="s">
        <v>84</v>
      </c>
      <c r="I116" s="36" t="s">
        <v>890</v>
      </c>
      <c r="J116" s="36" t="s">
        <v>882</v>
      </c>
      <c r="K116" s="36" t="s">
        <v>888</v>
      </c>
      <c r="L116" s="36" t="s">
        <v>889</v>
      </c>
      <c r="M116" s="36" t="s">
        <v>950</v>
      </c>
      <c r="N116" s="36" t="s">
        <v>723</v>
      </c>
      <c r="O116" s="36" t="s">
        <v>878</v>
      </c>
      <c r="P116" s="2" t="s">
        <v>907</v>
      </c>
    </row>
    <row r="117" spans="1:16" ht="12.75">
      <c r="A117" s="317">
        <v>81</v>
      </c>
      <c r="B117" s="36" t="s">
        <v>81</v>
      </c>
      <c r="C117" s="36" t="s">
        <v>110</v>
      </c>
      <c r="D117" s="36" t="s">
        <v>1008</v>
      </c>
      <c r="E117" s="36" t="s">
        <v>1004</v>
      </c>
      <c r="F117" s="36" t="s">
        <v>725</v>
      </c>
      <c r="G117" s="36" t="s">
        <v>930</v>
      </c>
      <c r="H117" s="36" t="s">
        <v>84</v>
      </c>
      <c r="I117" s="36" t="s">
        <v>890</v>
      </c>
      <c r="J117" s="36" t="s">
        <v>904</v>
      </c>
      <c r="K117" s="36" t="s">
        <v>955</v>
      </c>
      <c r="L117" s="36" t="s">
        <v>899</v>
      </c>
      <c r="M117" s="36" t="s">
        <v>101</v>
      </c>
      <c r="N117" s="36" t="s">
        <v>327</v>
      </c>
      <c r="O117" s="36" t="s">
        <v>217</v>
      </c>
      <c r="P117" s="2" t="s">
        <v>907</v>
      </c>
    </row>
    <row r="118" spans="1:16" ht="12.75">
      <c r="A118" s="317">
        <v>82</v>
      </c>
      <c r="B118" s="36" t="s">
        <v>81</v>
      </c>
      <c r="C118" s="36" t="s">
        <v>110</v>
      </c>
      <c r="D118" s="36" t="s">
        <v>1008</v>
      </c>
      <c r="E118" s="36" t="s">
        <v>1004</v>
      </c>
      <c r="F118" s="36" t="s">
        <v>725</v>
      </c>
      <c r="G118" s="36" t="s">
        <v>930</v>
      </c>
      <c r="H118" s="36" t="s">
        <v>104</v>
      </c>
      <c r="I118" s="36" t="s">
        <v>1009</v>
      </c>
      <c r="J118" s="36" t="s">
        <v>325</v>
      </c>
      <c r="K118" s="36" t="s">
        <v>955</v>
      </c>
      <c r="L118" s="36" t="s">
        <v>899</v>
      </c>
      <c r="M118" s="36" t="s">
        <v>215</v>
      </c>
      <c r="N118" s="36" t="s">
        <v>879</v>
      </c>
      <c r="O118" s="36" t="s">
        <v>215</v>
      </c>
      <c r="P118" s="2" t="s">
        <v>907</v>
      </c>
    </row>
    <row r="119" spans="1:16" ht="12.75">
      <c r="A119" s="317">
        <v>83</v>
      </c>
      <c r="B119" s="36" t="s">
        <v>81</v>
      </c>
      <c r="C119" s="36" t="s">
        <v>110</v>
      </c>
      <c r="D119" s="36" t="s">
        <v>1008</v>
      </c>
      <c r="E119" s="36" t="s">
        <v>1004</v>
      </c>
      <c r="F119" s="36" t="s">
        <v>725</v>
      </c>
      <c r="G119" s="36" t="s">
        <v>930</v>
      </c>
      <c r="H119" s="36" t="s">
        <v>84</v>
      </c>
      <c r="I119" s="36" t="s">
        <v>848</v>
      </c>
      <c r="J119" s="36" t="s">
        <v>831</v>
      </c>
      <c r="K119" s="36" t="s">
        <v>976</v>
      </c>
      <c r="L119" s="36" t="s">
        <v>946</v>
      </c>
      <c r="M119" s="36" t="s">
        <v>866</v>
      </c>
      <c r="N119" s="36" t="s">
        <v>879</v>
      </c>
      <c r="O119" s="36" t="s">
        <v>866</v>
      </c>
      <c r="P119" s="2" t="s">
        <v>907</v>
      </c>
    </row>
    <row r="120" spans="1:16" ht="12.75">
      <c r="A120" s="317">
        <v>84</v>
      </c>
      <c r="B120" s="36" t="s">
        <v>81</v>
      </c>
      <c r="C120" s="36" t="s">
        <v>110</v>
      </c>
      <c r="D120" s="36" t="s">
        <v>1008</v>
      </c>
      <c r="E120" s="36" t="s">
        <v>1004</v>
      </c>
      <c r="F120" s="36" t="s">
        <v>725</v>
      </c>
      <c r="G120" s="36" t="s">
        <v>930</v>
      </c>
      <c r="H120" s="36" t="s">
        <v>84</v>
      </c>
      <c r="I120" s="36" t="s">
        <v>980</v>
      </c>
      <c r="J120" s="36" t="s">
        <v>567</v>
      </c>
      <c r="K120" s="36" t="s">
        <v>551</v>
      </c>
      <c r="L120" s="36" t="s">
        <v>120</v>
      </c>
      <c r="M120" s="36" t="s">
        <v>327</v>
      </c>
      <c r="N120" s="36" t="s">
        <v>879</v>
      </c>
      <c r="O120" s="36" t="s">
        <v>327</v>
      </c>
      <c r="P120" s="2" t="s">
        <v>845</v>
      </c>
    </row>
    <row r="121" spans="1:16" ht="12.75">
      <c r="A121" s="317">
        <v>85</v>
      </c>
      <c r="B121" s="36" t="s">
        <v>81</v>
      </c>
      <c r="C121" s="36" t="s">
        <v>110</v>
      </c>
      <c r="D121" s="36" t="s">
        <v>1008</v>
      </c>
      <c r="E121" s="36" t="s">
        <v>1004</v>
      </c>
      <c r="F121" s="36" t="s">
        <v>725</v>
      </c>
      <c r="G121" s="36" t="s">
        <v>930</v>
      </c>
      <c r="H121" s="36" t="s">
        <v>84</v>
      </c>
      <c r="I121" s="36" t="s">
        <v>1010</v>
      </c>
      <c r="J121" s="36" t="s">
        <v>866</v>
      </c>
      <c r="K121" s="36" t="s">
        <v>925</v>
      </c>
      <c r="L121" s="36" t="s">
        <v>887</v>
      </c>
      <c r="M121" s="36" t="s">
        <v>833</v>
      </c>
      <c r="N121" s="36" t="s">
        <v>120</v>
      </c>
      <c r="O121" s="36" t="s">
        <v>851</v>
      </c>
      <c r="P121" s="2" t="s">
        <v>845</v>
      </c>
    </row>
    <row r="122" spans="1:16" ht="12.75">
      <c r="A122" s="317">
        <v>86</v>
      </c>
      <c r="B122" s="36" t="s">
        <v>81</v>
      </c>
      <c r="C122" s="36" t="s">
        <v>110</v>
      </c>
      <c r="D122" s="36" t="s">
        <v>1008</v>
      </c>
      <c r="E122" s="36" t="s">
        <v>1004</v>
      </c>
      <c r="F122" s="36" t="s">
        <v>725</v>
      </c>
      <c r="G122" s="36" t="s">
        <v>930</v>
      </c>
      <c r="H122" s="36" t="s">
        <v>116</v>
      </c>
      <c r="I122" s="36" t="s">
        <v>980</v>
      </c>
      <c r="J122" s="36" t="s">
        <v>215</v>
      </c>
      <c r="K122" s="36" t="s">
        <v>877</v>
      </c>
      <c r="L122" s="36" t="s">
        <v>830</v>
      </c>
      <c r="M122" s="36" t="s">
        <v>832</v>
      </c>
      <c r="N122" s="36" t="s">
        <v>879</v>
      </c>
      <c r="O122" s="36" t="s">
        <v>832</v>
      </c>
      <c r="P122" s="2" t="s">
        <v>845</v>
      </c>
    </row>
    <row r="123" spans="1:16" ht="12.75">
      <c r="A123" s="317">
        <v>87</v>
      </c>
      <c r="B123" s="36" t="s">
        <v>81</v>
      </c>
      <c r="C123" s="36" t="s">
        <v>94</v>
      </c>
      <c r="D123" s="36" t="s">
        <v>1011</v>
      </c>
      <c r="E123" s="36" t="s">
        <v>1004</v>
      </c>
      <c r="F123" s="36" t="s">
        <v>567</v>
      </c>
      <c r="G123" s="36" t="s">
        <v>930</v>
      </c>
      <c r="H123" s="36" t="s">
        <v>84</v>
      </c>
      <c r="I123" s="36" t="s">
        <v>1002</v>
      </c>
      <c r="J123" s="36" t="s">
        <v>899</v>
      </c>
      <c r="K123" s="36" t="s">
        <v>769</v>
      </c>
      <c r="L123" s="36" t="s">
        <v>1012</v>
      </c>
      <c r="M123" s="36" t="s">
        <v>927</v>
      </c>
      <c r="N123" s="36" t="s">
        <v>832</v>
      </c>
      <c r="O123" s="36" t="s">
        <v>1013</v>
      </c>
      <c r="P123" s="2" t="s">
        <v>900</v>
      </c>
    </row>
    <row r="124" spans="1:16" ht="12.75">
      <c r="A124" s="317">
        <v>88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2"/>
    </row>
  </sheetData>
  <mergeCells count="32">
    <mergeCell ref="A33:P33"/>
    <mergeCell ref="A7:P7"/>
    <mergeCell ref="A1:M1"/>
    <mergeCell ref="B2:L2"/>
    <mergeCell ref="A4:A5"/>
    <mergeCell ref="B4:B5"/>
    <mergeCell ref="C4:C5"/>
    <mergeCell ref="D4:D5"/>
    <mergeCell ref="E4:E5"/>
    <mergeCell ref="F4:F5"/>
    <mergeCell ref="G4:G5"/>
    <mergeCell ref="H4:H5"/>
    <mergeCell ref="N4:O4"/>
    <mergeCell ref="P4:P5"/>
    <mergeCell ref="I4:I5"/>
    <mergeCell ref="J4:J5"/>
    <mergeCell ref="K4:K5"/>
    <mergeCell ref="L4:M4"/>
    <mergeCell ref="A34:A35"/>
    <mergeCell ref="B34:B35"/>
    <mergeCell ref="C34:C35"/>
    <mergeCell ref="D34:D35"/>
    <mergeCell ref="E34:E35"/>
    <mergeCell ref="F34:F35"/>
    <mergeCell ref="G34:G35"/>
    <mergeCell ref="H34:H35"/>
    <mergeCell ref="N34:O34"/>
    <mergeCell ref="P34:P35"/>
    <mergeCell ref="I34:I35"/>
    <mergeCell ref="J34:J35"/>
    <mergeCell ref="K34:K35"/>
    <mergeCell ref="L34:M3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74"/>
  <sheetViews>
    <sheetView workbookViewId="0" topLeftCell="E1">
      <selection activeCell="Q1" sqref="Q1"/>
    </sheetView>
  </sheetViews>
  <sheetFormatPr defaultColWidth="9.140625" defaultRowHeight="12.75"/>
  <cols>
    <col min="1" max="1" width="5.00390625" style="139" customWidth="1"/>
    <col min="2" max="2" width="37.57421875" style="139" customWidth="1"/>
    <col min="3" max="3" width="16.7109375" style="139" customWidth="1"/>
    <col min="4" max="4" width="14.421875" style="139" customWidth="1"/>
    <col min="5" max="5" width="17.57421875" style="139" customWidth="1"/>
    <col min="6" max="6" width="9.00390625" style="139" customWidth="1"/>
    <col min="7" max="7" width="32.421875" style="139" customWidth="1"/>
    <col min="8" max="8" width="12.57421875" style="139" customWidth="1"/>
    <col min="9" max="15" width="9.140625" style="139" customWidth="1"/>
    <col min="16" max="16" width="26.8515625" style="139" customWidth="1"/>
    <col min="17" max="16384" width="9.140625" style="139" customWidth="1"/>
  </cols>
  <sheetData>
    <row r="1" spans="1:16" ht="30" customHeight="1" thickBot="1">
      <c r="A1" s="486" t="s">
        <v>1014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6" ht="12.75" customHeight="1">
      <c r="A2" s="487" t="s">
        <v>0</v>
      </c>
      <c r="B2" s="489" t="s">
        <v>1</v>
      </c>
      <c r="C2" s="489" t="s">
        <v>2</v>
      </c>
      <c r="D2" s="489" t="s">
        <v>36</v>
      </c>
      <c r="E2" s="489" t="s">
        <v>13</v>
      </c>
      <c r="F2" s="489" t="s">
        <v>37</v>
      </c>
      <c r="G2" s="489" t="s">
        <v>38</v>
      </c>
      <c r="H2" s="489" t="s">
        <v>9</v>
      </c>
      <c r="I2" s="489" t="s">
        <v>237</v>
      </c>
      <c r="J2" s="489" t="s">
        <v>4</v>
      </c>
      <c r="K2" s="489" t="s">
        <v>5</v>
      </c>
      <c r="L2" s="489" t="s">
        <v>6</v>
      </c>
      <c r="M2" s="489"/>
      <c r="N2" s="489" t="s">
        <v>17</v>
      </c>
      <c r="O2" s="489"/>
      <c r="P2" s="491" t="s">
        <v>133</v>
      </c>
    </row>
    <row r="3" spans="1:16" ht="12.75" customHeight="1" thickBot="1">
      <c r="A3" s="488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149" t="s">
        <v>7</v>
      </c>
      <c r="M3" s="149" t="s">
        <v>8</v>
      </c>
      <c r="N3" s="149" t="s">
        <v>40</v>
      </c>
      <c r="O3" s="149" t="s">
        <v>19</v>
      </c>
      <c r="P3" s="492"/>
    </row>
    <row r="4" spans="1:16" ht="12.75" customHeight="1" thickBot="1">
      <c r="A4" s="150">
        <v>1</v>
      </c>
      <c r="B4" s="151">
        <v>2</v>
      </c>
      <c r="C4" s="151">
        <v>3</v>
      </c>
      <c r="D4" s="151">
        <v>4</v>
      </c>
      <c r="E4" s="151">
        <v>5</v>
      </c>
      <c r="F4" s="151">
        <v>6</v>
      </c>
      <c r="G4" s="151">
        <v>7</v>
      </c>
      <c r="H4" s="151">
        <v>8</v>
      </c>
      <c r="I4" s="151">
        <v>9</v>
      </c>
      <c r="J4" s="151">
        <v>10</v>
      </c>
      <c r="K4" s="151">
        <v>11</v>
      </c>
      <c r="L4" s="151">
        <v>12</v>
      </c>
      <c r="M4" s="151">
        <v>13</v>
      </c>
      <c r="N4" s="151">
        <v>14</v>
      </c>
      <c r="O4" s="151">
        <v>15</v>
      </c>
      <c r="P4" s="152">
        <v>16</v>
      </c>
    </row>
    <row r="5" spans="1:16" ht="21" customHeight="1">
      <c r="A5" s="473" t="s">
        <v>10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1:16" ht="12.75" customHeight="1">
      <c r="A6" s="140">
        <v>1</v>
      </c>
      <c r="B6" s="141" t="s">
        <v>424</v>
      </c>
      <c r="C6" s="141" t="s">
        <v>425</v>
      </c>
      <c r="D6" s="141">
        <v>445581</v>
      </c>
      <c r="E6" s="141" t="s">
        <v>426</v>
      </c>
      <c r="F6" s="141">
        <v>4</v>
      </c>
      <c r="G6" s="141" t="s">
        <v>427</v>
      </c>
      <c r="H6" s="141" t="s">
        <v>428</v>
      </c>
      <c r="I6" s="141">
        <v>11</v>
      </c>
      <c r="J6" s="141">
        <v>29</v>
      </c>
      <c r="K6" s="141">
        <v>0.6</v>
      </c>
      <c r="L6" s="141">
        <v>154</v>
      </c>
      <c r="M6" s="141">
        <v>137</v>
      </c>
      <c r="N6" s="141">
        <v>10</v>
      </c>
      <c r="O6" s="141">
        <v>127</v>
      </c>
      <c r="P6" s="142" t="s">
        <v>429</v>
      </c>
    </row>
    <row r="7" spans="1:16" ht="12.75" customHeight="1">
      <c r="A7" s="143">
        <f>A6+1</f>
        <v>2</v>
      </c>
      <c r="B7" s="144" t="s">
        <v>424</v>
      </c>
      <c r="C7" s="144" t="s">
        <v>425</v>
      </c>
      <c r="D7" s="144">
        <v>445581</v>
      </c>
      <c r="E7" s="144" t="s">
        <v>426</v>
      </c>
      <c r="F7" s="144">
        <v>4</v>
      </c>
      <c r="G7" s="144" t="s">
        <v>427</v>
      </c>
      <c r="H7" s="144" t="s">
        <v>428</v>
      </c>
      <c r="I7" s="144">
        <v>15</v>
      </c>
      <c r="J7" s="144">
        <v>18</v>
      </c>
      <c r="K7" s="144">
        <v>1</v>
      </c>
      <c r="L7" s="144">
        <v>294</v>
      </c>
      <c r="M7" s="144">
        <v>240</v>
      </c>
      <c r="N7" s="144">
        <v>191</v>
      </c>
      <c r="O7" s="144">
        <v>49</v>
      </c>
      <c r="P7" s="145" t="s">
        <v>430</v>
      </c>
    </row>
    <row r="8" spans="1:16" ht="12.75" customHeight="1">
      <c r="A8" s="143">
        <f aca="true" t="shared" si="0" ref="A8:A26">A7+1</f>
        <v>3</v>
      </c>
      <c r="B8" s="144" t="s">
        <v>424</v>
      </c>
      <c r="C8" s="144" t="s">
        <v>425</v>
      </c>
      <c r="D8" s="144">
        <v>445581</v>
      </c>
      <c r="E8" s="144" t="s">
        <v>426</v>
      </c>
      <c r="F8" s="144">
        <v>4</v>
      </c>
      <c r="G8" s="144" t="s">
        <v>427</v>
      </c>
      <c r="H8" s="144" t="s">
        <v>428</v>
      </c>
      <c r="I8" s="144">
        <v>16</v>
      </c>
      <c r="J8" s="144">
        <v>34</v>
      </c>
      <c r="K8" s="144">
        <v>0.8</v>
      </c>
      <c r="L8" s="144">
        <v>160</v>
      </c>
      <c r="M8" s="144">
        <v>135</v>
      </c>
      <c r="N8" s="144">
        <v>74</v>
      </c>
      <c r="O8" s="144">
        <v>61</v>
      </c>
      <c r="P8" s="145" t="s">
        <v>430</v>
      </c>
    </row>
    <row r="9" spans="1:16" ht="12.75" customHeight="1">
      <c r="A9" s="143">
        <f t="shared" si="0"/>
        <v>4</v>
      </c>
      <c r="B9" s="144" t="s">
        <v>424</v>
      </c>
      <c r="C9" s="144" t="s">
        <v>425</v>
      </c>
      <c r="D9" s="144">
        <v>445581</v>
      </c>
      <c r="E9" s="144" t="s">
        <v>426</v>
      </c>
      <c r="F9" s="144">
        <v>4</v>
      </c>
      <c r="G9" s="144" t="s">
        <v>427</v>
      </c>
      <c r="H9" s="144" t="s">
        <v>428</v>
      </c>
      <c r="I9" s="144">
        <v>27</v>
      </c>
      <c r="J9" s="144">
        <v>5</v>
      </c>
      <c r="K9" s="144">
        <v>0.5</v>
      </c>
      <c r="L9" s="144">
        <v>141</v>
      </c>
      <c r="M9" s="144">
        <v>117</v>
      </c>
      <c r="N9" s="144">
        <v>80</v>
      </c>
      <c r="O9" s="144">
        <v>37</v>
      </c>
      <c r="P9" s="145" t="s">
        <v>429</v>
      </c>
    </row>
    <row r="10" spans="1:16" ht="12.75" customHeight="1">
      <c r="A10" s="143">
        <f t="shared" si="0"/>
        <v>5</v>
      </c>
      <c r="B10" s="144" t="s">
        <v>424</v>
      </c>
      <c r="C10" s="144" t="s">
        <v>425</v>
      </c>
      <c r="D10" s="144">
        <v>445582</v>
      </c>
      <c r="E10" s="144" t="s">
        <v>426</v>
      </c>
      <c r="F10" s="144">
        <v>4</v>
      </c>
      <c r="G10" s="144" t="s">
        <v>431</v>
      </c>
      <c r="H10" s="144" t="s">
        <v>428</v>
      </c>
      <c r="I10" s="144">
        <v>25</v>
      </c>
      <c r="J10" s="144">
        <v>23.1</v>
      </c>
      <c r="K10" s="144">
        <v>1.9</v>
      </c>
      <c r="L10" s="144">
        <v>395</v>
      </c>
      <c r="M10" s="144">
        <v>323</v>
      </c>
      <c r="N10" s="144">
        <v>264</v>
      </c>
      <c r="O10" s="144">
        <v>59</v>
      </c>
      <c r="P10" s="145" t="s">
        <v>429</v>
      </c>
    </row>
    <row r="11" spans="1:16" ht="12.75" customHeight="1">
      <c r="A11" s="143">
        <f t="shared" si="0"/>
        <v>6</v>
      </c>
      <c r="B11" s="144" t="s">
        <v>424</v>
      </c>
      <c r="C11" s="144" t="s">
        <v>425</v>
      </c>
      <c r="D11" s="144">
        <v>445582</v>
      </c>
      <c r="E11" s="144" t="s">
        <v>426</v>
      </c>
      <c r="F11" s="144">
        <v>4</v>
      </c>
      <c r="G11" s="144" t="s">
        <v>431</v>
      </c>
      <c r="H11" s="144" t="s">
        <v>428</v>
      </c>
      <c r="I11" s="144">
        <v>43</v>
      </c>
      <c r="J11" s="144">
        <v>4.1</v>
      </c>
      <c r="K11" s="144">
        <v>0.3</v>
      </c>
      <c r="L11" s="144">
        <v>76</v>
      </c>
      <c r="M11" s="144">
        <v>62</v>
      </c>
      <c r="N11" s="144">
        <v>52</v>
      </c>
      <c r="O11" s="144">
        <v>10</v>
      </c>
      <c r="P11" s="145" t="s">
        <v>429</v>
      </c>
    </row>
    <row r="12" spans="1:16" ht="12.75" customHeight="1">
      <c r="A12" s="143">
        <f t="shared" si="0"/>
        <v>7</v>
      </c>
      <c r="B12" s="144" t="s">
        <v>424</v>
      </c>
      <c r="C12" s="144" t="s">
        <v>432</v>
      </c>
      <c r="D12" s="144">
        <v>445574</v>
      </c>
      <c r="E12" s="144" t="s">
        <v>426</v>
      </c>
      <c r="F12" s="144">
        <v>4</v>
      </c>
      <c r="G12" s="144" t="s">
        <v>427</v>
      </c>
      <c r="H12" s="144" t="s">
        <v>433</v>
      </c>
      <c r="I12" s="144">
        <v>24</v>
      </c>
      <c r="J12" s="144">
        <v>9</v>
      </c>
      <c r="K12" s="144">
        <v>4.3</v>
      </c>
      <c r="L12" s="144">
        <v>1189</v>
      </c>
      <c r="M12" s="144">
        <v>1021</v>
      </c>
      <c r="N12" s="144">
        <v>149</v>
      </c>
      <c r="O12" s="144">
        <v>872</v>
      </c>
      <c r="P12" s="145" t="s">
        <v>434</v>
      </c>
    </row>
    <row r="13" spans="1:16" ht="12.75" customHeight="1">
      <c r="A13" s="143">
        <f t="shared" si="0"/>
        <v>8</v>
      </c>
      <c r="B13" s="144" t="s">
        <v>424</v>
      </c>
      <c r="C13" s="144" t="s">
        <v>435</v>
      </c>
      <c r="D13" s="144">
        <v>445578</v>
      </c>
      <c r="E13" s="144" t="s">
        <v>426</v>
      </c>
      <c r="F13" s="144">
        <v>4</v>
      </c>
      <c r="G13" s="144" t="s">
        <v>427</v>
      </c>
      <c r="H13" s="144" t="s">
        <v>213</v>
      </c>
      <c r="I13" s="144">
        <v>20</v>
      </c>
      <c r="J13" s="144">
        <v>16</v>
      </c>
      <c r="K13" s="144">
        <v>0.8</v>
      </c>
      <c r="L13" s="144">
        <v>200</v>
      </c>
      <c r="M13" s="144">
        <v>176</v>
      </c>
      <c r="N13" s="144">
        <v>64</v>
      </c>
      <c r="O13" s="144">
        <v>112</v>
      </c>
      <c r="P13" s="145" t="s">
        <v>434</v>
      </c>
    </row>
    <row r="14" spans="1:16" ht="12.75" customHeight="1">
      <c r="A14" s="143">
        <f t="shared" si="0"/>
        <v>9</v>
      </c>
      <c r="B14" s="144" t="s">
        <v>424</v>
      </c>
      <c r="C14" s="144" t="s">
        <v>435</v>
      </c>
      <c r="D14" s="144">
        <v>445578</v>
      </c>
      <c r="E14" s="144" t="s">
        <v>426</v>
      </c>
      <c r="F14" s="144">
        <v>4</v>
      </c>
      <c r="G14" s="144" t="s">
        <v>427</v>
      </c>
      <c r="H14" s="144" t="s">
        <v>428</v>
      </c>
      <c r="I14" s="144">
        <v>58</v>
      </c>
      <c r="J14" s="144">
        <v>13</v>
      </c>
      <c r="K14" s="144">
        <v>2.4</v>
      </c>
      <c r="L14" s="144">
        <v>734</v>
      </c>
      <c r="M14" s="144">
        <v>614</v>
      </c>
      <c r="N14" s="144">
        <v>394</v>
      </c>
      <c r="O14" s="144">
        <v>220</v>
      </c>
      <c r="P14" s="145" t="s">
        <v>436</v>
      </c>
    </row>
    <row r="15" spans="1:16" ht="12.75" customHeight="1">
      <c r="A15" s="143">
        <f t="shared" si="0"/>
        <v>10</v>
      </c>
      <c r="B15" s="144" t="s">
        <v>424</v>
      </c>
      <c r="C15" s="144" t="s">
        <v>435</v>
      </c>
      <c r="D15" s="144">
        <v>445579</v>
      </c>
      <c r="E15" s="144" t="s">
        <v>426</v>
      </c>
      <c r="F15" s="144">
        <v>4</v>
      </c>
      <c r="G15" s="144" t="s">
        <v>431</v>
      </c>
      <c r="H15" s="144" t="s">
        <v>428</v>
      </c>
      <c r="I15" s="144">
        <v>67</v>
      </c>
      <c r="J15" s="144">
        <v>6.2</v>
      </c>
      <c r="K15" s="144">
        <v>2</v>
      </c>
      <c r="L15" s="144">
        <v>538</v>
      </c>
      <c r="M15" s="144">
        <v>445</v>
      </c>
      <c r="N15" s="144">
        <v>310</v>
      </c>
      <c r="O15" s="144">
        <v>135</v>
      </c>
      <c r="P15" s="145" t="s">
        <v>436</v>
      </c>
    </row>
    <row r="16" spans="1:16" ht="12.75" customHeight="1">
      <c r="A16" s="143">
        <f t="shared" si="0"/>
        <v>11</v>
      </c>
      <c r="B16" s="144" t="s">
        <v>424</v>
      </c>
      <c r="C16" s="144" t="s">
        <v>437</v>
      </c>
      <c r="D16" s="144">
        <v>445570</v>
      </c>
      <c r="E16" s="144" t="s">
        <v>426</v>
      </c>
      <c r="F16" s="144">
        <v>4</v>
      </c>
      <c r="G16" s="144" t="s">
        <v>431</v>
      </c>
      <c r="H16" s="144" t="s">
        <v>428</v>
      </c>
      <c r="I16" s="144">
        <v>13</v>
      </c>
      <c r="J16" s="144">
        <v>7.2</v>
      </c>
      <c r="K16" s="144">
        <v>0.8</v>
      </c>
      <c r="L16" s="144">
        <v>325</v>
      </c>
      <c r="M16" s="144">
        <v>268</v>
      </c>
      <c r="N16" s="144">
        <v>217</v>
      </c>
      <c r="O16" s="144">
        <v>51</v>
      </c>
      <c r="P16" s="145" t="s">
        <v>434</v>
      </c>
    </row>
    <row r="17" spans="1:16" ht="12.75" customHeight="1">
      <c r="A17" s="143">
        <f t="shared" si="0"/>
        <v>12</v>
      </c>
      <c r="B17" s="144" t="s">
        <v>424</v>
      </c>
      <c r="C17" s="144" t="s">
        <v>438</v>
      </c>
      <c r="D17" s="144">
        <v>445571</v>
      </c>
      <c r="E17" s="144" t="s">
        <v>426</v>
      </c>
      <c r="F17" s="144">
        <v>2</v>
      </c>
      <c r="G17" s="144" t="s">
        <v>427</v>
      </c>
      <c r="H17" s="144" t="s">
        <v>428</v>
      </c>
      <c r="I17" s="144">
        <v>12</v>
      </c>
      <c r="J17" s="144">
        <v>5</v>
      </c>
      <c r="K17" s="144">
        <v>1.9</v>
      </c>
      <c r="L17" s="144">
        <v>680</v>
      </c>
      <c r="M17" s="144">
        <v>573</v>
      </c>
      <c r="N17" s="144">
        <v>391</v>
      </c>
      <c r="O17" s="144">
        <v>182</v>
      </c>
      <c r="P17" s="145" t="s">
        <v>439</v>
      </c>
    </row>
    <row r="18" spans="1:16" ht="12.75" customHeight="1">
      <c r="A18" s="143">
        <f t="shared" si="0"/>
        <v>13</v>
      </c>
      <c r="B18" s="144" t="s">
        <v>424</v>
      </c>
      <c r="C18" s="144" t="s">
        <v>438</v>
      </c>
      <c r="D18" s="144">
        <v>445571</v>
      </c>
      <c r="E18" s="144" t="s">
        <v>426</v>
      </c>
      <c r="F18" s="144">
        <v>2</v>
      </c>
      <c r="G18" s="144" t="s">
        <v>427</v>
      </c>
      <c r="H18" s="144" t="s">
        <v>428</v>
      </c>
      <c r="I18" s="144">
        <v>19</v>
      </c>
      <c r="J18" s="144">
        <v>19</v>
      </c>
      <c r="K18" s="144">
        <v>1.5</v>
      </c>
      <c r="L18" s="144">
        <v>335</v>
      </c>
      <c r="M18" s="144">
        <v>291</v>
      </c>
      <c r="N18" s="144">
        <v>215</v>
      </c>
      <c r="O18" s="144">
        <v>76</v>
      </c>
      <c r="P18" s="145" t="s">
        <v>436</v>
      </c>
    </row>
    <row r="19" spans="1:16" ht="12.75" customHeight="1">
      <c r="A19" s="143">
        <f t="shared" si="0"/>
        <v>14</v>
      </c>
      <c r="B19" s="144" t="s">
        <v>424</v>
      </c>
      <c r="C19" s="144" t="s">
        <v>438</v>
      </c>
      <c r="D19" s="144">
        <v>445572</v>
      </c>
      <c r="E19" s="144" t="s">
        <v>426</v>
      </c>
      <c r="F19" s="144">
        <v>2</v>
      </c>
      <c r="G19" s="144" t="s">
        <v>431</v>
      </c>
      <c r="H19" s="144" t="s">
        <v>428</v>
      </c>
      <c r="I19" s="144">
        <v>35</v>
      </c>
      <c r="J19" s="144">
        <v>14.1</v>
      </c>
      <c r="K19" s="144">
        <v>1.1</v>
      </c>
      <c r="L19" s="144">
        <v>269</v>
      </c>
      <c r="M19" s="144">
        <v>221</v>
      </c>
      <c r="N19" s="144">
        <v>158</v>
      </c>
      <c r="O19" s="144">
        <v>63</v>
      </c>
      <c r="P19" s="145" t="s">
        <v>440</v>
      </c>
    </row>
    <row r="20" spans="1:16" ht="12.75" customHeight="1">
      <c r="A20" s="143">
        <f t="shared" si="0"/>
        <v>15</v>
      </c>
      <c r="B20" s="144" t="s">
        <v>424</v>
      </c>
      <c r="C20" s="144" t="s">
        <v>438</v>
      </c>
      <c r="D20" s="144">
        <v>445573</v>
      </c>
      <c r="E20" s="144" t="s">
        <v>426</v>
      </c>
      <c r="F20" s="144">
        <v>2</v>
      </c>
      <c r="G20" s="144" t="s">
        <v>441</v>
      </c>
      <c r="H20" s="144" t="s">
        <v>428</v>
      </c>
      <c r="I20" s="144">
        <v>3</v>
      </c>
      <c r="J20" s="144">
        <v>17.1</v>
      </c>
      <c r="K20" s="144">
        <v>1.9</v>
      </c>
      <c r="L20" s="144">
        <v>545</v>
      </c>
      <c r="M20" s="144">
        <v>477</v>
      </c>
      <c r="N20" s="144">
        <v>218</v>
      </c>
      <c r="O20" s="144">
        <v>259</v>
      </c>
      <c r="P20" s="145" t="s">
        <v>440</v>
      </c>
    </row>
    <row r="21" spans="1:16" ht="12.75" customHeight="1">
      <c r="A21" s="143">
        <f t="shared" si="0"/>
        <v>16</v>
      </c>
      <c r="B21" s="144" t="s">
        <v>424</v>
      </c>
      <c r="C21" s="144" t="s">
        <v>442</v>
      </c>
      <c r="D21" s="144">
        <v>445575</v>
      </c>
      <c r="E21" s="144" t="s">
        <v>426</v>
      </c>
      <c r="F21" s="144">
        <v>4</v>
      </c>
      <c r="G21" s="144" t="s">
        <v>427</v>
      </c>
      <c r="H21" s="144" t="s">
        <v>428</v>
      </c>
      <c r="I21" s="144">
        <v>4</v>
      </c>
      <c r="J21" s="144">
        <v>23</v>
      </c>
      <c r="K21" s="144">
        <v>1.8</v>
      </c>
      <c r="L21" s="144">
        <v>521</v>
      </c>
      <c r="M21" s="144">
        <v>438</v>
      </c>
      <c r="N21" s="144">
        <v>188</v>
      </c>
      <c r="O21" s="144">
        <v>250</v>
      </c>
      <c r="P21" s="145" t="s">
        <v>430</v>
      </c>
    </row>
    <row r="22" spans="1:16" ht="12.75" customHeight="1">
      <c r="A22" s="143">
        <f t="shared" si="0"/>
        <v>17</v>
      </c>
      <c r="B22" s="144" t="s">
        <v>424</v>
      </c>
      <c r="C22" s="144" t="s">
        <v>442</v>
      </c>
      <c r="D22" s="144">
        <v>445575</v>
      </c>
      <c r="E22" s="144" t="s">
        <v>426</v>
      </c>
      <c r="F22" s="144">
        <v>4</v>
      </c>
      <c r="G22" s="144" t="s">
        <v>427</v>
      </c>
      <c r="H22" s="144" t="s">
        <v>428</v>
      </c>
      <c r="I22" s="144">
        <v>22</v>
      </c>
      <c r="J22" s="144">
        <v>20</v>
      </c>
      <c r="K22" s="144">
        <v>1.1</v>
      </c>
      <c r="L22" s="144">
        <v>215</v>
      </c>
      <c r="M22" s="144">
        <v>181</v>
      </c>
      <c r="N22" s="144">
        <v>73</v>
      </c>
      <c r="O22" s="144">
        <v>108</v>
      </c>
      <c r="P22" s="145" t="s">
        <v>430</v>
      </c>
    </row>
    <row r="23" spans="1:16" ht="12.75" customHeight="1">
      <c r="A23" s="143">
        <f t="shared" si="0"/>
        <v>18</v>
      </c>
      <c r="B23" s="144" t="s">
        <v>424</v>
      </c>
      <c r="C23" s="144" t="s">
        <v>442</v>
      </c>
      <c r="D23" s="144">
        <v>445575</v>
      </c>
      <c r="E23" s="144" t="s">
        <v>426</v>
      </c>
      <c r="F23" s="144">
        <v>4</v>
      </c>
      <c r="G23" s="144" t="s">
        <v>427</v>
      </c>
      <c r="H23" s="144" t="s">
        <v>428</v>
      </c>
      <c r="I23" s="144">
        <v>71</v>
      </c>
      <c r="J23" s="144">
        <v>20</v>
      </c>
      <c r="K23" s="144">
        <v>0.4</v>
      </c>
      <c r="L23" s="144">
        <v>42</v>
      </c>
      <c r="M23" s="144">
        <v>37</v>
      </c>
      <c r="N23" s="144">
        <v>10</v>
      </c>
      <c r="O23" s="144">
        <v>27</v>
      </c>
      <c r="P23" s="145" t="s">
        <v>430</v>
      </c>
    </row>
    <row r="24" spans="1:16" ht="12.75" customHeight="1">
      <c r="A24" s="143">
        <f t="shared" si="0"/>
        <v>19</v>
      </c>
      <c r="B24" s="144" t="s">
        <v>424</v>
      </c>
      <c r="C24" s="144" t="s">
        <v>442</v>
      </c>
      <c r="D24" s="144">
        <v>445577</v>
      </c>
      <c r="E24" s="144" t="s">
        <v>426</v>
      </c>
      <c r="F24" s="144">
        <v>4</v>
      </c>
      <c r="G24" s="144" t="s">
        <v>431</v>
      </c>
      <c r="H24" s="144" t="s">
        <v>428</v>
      </c>
      <c r="I24" s="144">
        <v>35</v>
      </c>
      <c r="J24" s="144">
        <v>23.1</v>
      </c>
      <c r="K24" s="144">
        <v>2.7</v>
      </c>
      <c r="L24" s="144">
        <v>738</v>
      </c>
      <c r="M24" s="144">
        <v>610</v>
      </c>
      <c r="N24" s="144">
        <v>363</v>
      </c>
      <c r="O24" s="144">
        <v>247</v>
      </c>
      <c r="P24" s="145" t="s">
        <v>430</v>
      </c>
    </row>
    <row r="25" spans="1:16" ht="12.75" customHeight="1">
      <c r="A25" s="143">
        <f t="shared" si="0"/>
        <v>20</v>
      </c>
      <c r="B25" s="144" t="s">
        <v>424</v>
      </c>
      <c r="C25" s="144" t="s">
        <v>442</v>
      </c>
      <c r="D25" s="144">
        <v>445577</v>
      </c>
      <c r="E25" s="144" t="s">
        <v>426</v>
      </c>
      <c r="F25" s="144">
        <v>4</v>
      </c>
      <c r="G25" s="144" t="s">
        <v>431</v>
      </c>
      <c r="H25" s="144" t="s">
        <v>433</v>
      </c>
      <c r="I25" s="144">
        <v>37</v>
      </c>
      <c r="J25" s="144">
        <v>2.1</v>
      </c>
      <c r="K25" s="144">
        <v>1.2</v>
      </c>
      <c r="L25" s="144">
        <v>271</v>
      </c>
      <c r="M25" s="144">
        <v>223</v>
      </c>
      <c r="N25" s="144">
        <v>85</v>
      </c>
      <c r="O25" s="144">
        <v>138</v>
      </c>
      <c r="P25" s="145" t="s">
        <v>430</v>
      </c>
    </row>
    <row r="26" spans="1:16" ht="12.75" customHeight="1" thickBot="1">
      <c r="A26" s="146">
        <f t="shared" si="0"/>
        <v>21</v>
      </c>
      <c r="B26" s="147" t="s">
        <v>424</v>
      </c>
      <c r="C26" s="147" t="s">
        <v>443</v>
      </c>
      <c r="D26" s="147">
        <v>445580</v>
      </c>
      <c r="E26" s="147" t="s">
        <v>426</v>
      </c>
      <c r="F26" s="147">
        <v>4</v>
      </c>
      <c r="G26" s="147" t="s">
        <v>431</v>
      </c>
      <c r="H26" s="147" t="s">
        <v>68</v>
      </c>
      <c r="I26" s="147">
        <v>29</v>
      </c>
      <c r="J26" s="147">
        <v>4.2</v>
      </c>
      <c r="K26" s="147">
        <v>2.6</v>
      </c>
      <c r="L26" s="147">
        <v>878</v>
      </c>
      <c r="M26" s="147">
        <v>765</v>
      </c>
      <c r="N26" s="147">
        <v>228</v>
      </c>
      <c r="O26" s="147">
        <v>537</v>
      </c>
      <c r="P26" s="148" t="s">
        <v>444</v>
      </c>
    </row>
    <row r="27" ht="12.75" customHeight="1"/>
    <row r="28" ht="12.75" customHeight="1"/>
    <row r="29" spans="1:16" ht="22.5" customHeight="1" thickBot="1">
      <c r="A29" s="419" t="s">
        <v>11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74"/>
    </row>
    <row r="30" spans="1:16" ht="12.75" customHeight="1">
      <c r="A30" s="484" t="s">
        <v>0</v>
      </c>
      <c r="B30" s="481" t="s">
        <v>1</v>
      </c>
      <c r="C30" s="481" t="s">
        <v>2</v>
      </c>
      <c r="D30" s="481" t="s">
        <v>36</v>
      </c>
      <c r="E30" s="481" t="s">
        <v>13</v>
      </c>
      <c r="F30" s="479" t="s">
        <v>37</v>
      </c>
      <c r="G30" s="481" t="s">
        <v>38</v>
      </c>
      <c r="H30" s="476" t="s">
        <v>9</v>
      </c>
      <c r="I30" s="479" t="s">
        <v>237</v>
      </c>
      <c r="J30" s="479" t="s">
        <v>4</v>
      </c>
      <c r="K30" s="479" t="s">
        <v>5</v>
      </c>
      <c r="L30" s="481" t="s">
        <v>6</v>
      </c>
      <c r="M30" s="481"/>
      <c r="N30" s="476" t="s">
        <v>17</v>
      </c>
      <c r="O30" s="476"/>
      <c r="P30" s="477" t="s">
        <v>133</v>
      </c>
    </row>
    <row r="31" spans="1:16" ht="45" customHeight="1" thickBot="1">
      <c r="A31" s="485"/>
      <c r="B31" s="482"/>
      <c r="C31" s="482"/>
      <c r="D31" s="482"/>
      <c r="E31" s="482"/>
      <c r="F31" s="480"/>
      <c r="G31" s="482"/>
      <c r="H31" s="483"/>
      <c r="I31" s="480"/>
      <c r="J31" s="480"/>
      <c r="K31" s="480"/>
      <c r="L31" s="385" t="s">
        <v>7</v>
      </c>
      <c r="M31" s="387" t="s">
        <v>8</v>
      </c>
      <c r="N31" s="386" t="s">
        <v>40</v>
      </c>
      <c r="O31" s="386" t="s">
        <v>19</v>
      </c>
      <c r="P31" s="478"/>
    </row>
    <row r="32" spans="1:16" ht="12.75" customHeight="1" thickBot="1">
      <c r="A32" s="389">
        <v>1</v>
      </c>
      <c r="B32" s="390">
        <v>2</v>
      </c>
      <c r="C32" s="390">
        <v>3</v>
      </c>
      <c r="D32" s="390">
        <v>4</v>
      </c>
      <c r="E32" s="390">
        <v>5</v>
      </c>
      <c r="F32" s="390">
        <v>6</v>
      </c>
      <c r="G32" s="390">
        <v>7</v>
      </c>
      <c r="H32" s="390">
        <v>8</v>
      </c>
      <c r="I32" s="390">
        <v>9</v>
      </c>
      <c r="J32" s="390">
        <v>10</v>
      </c>
      <c r="K32" s="390">
        <v>11</v>
      </c>
      <c r="L32" s="390">
        <v>12</v>
      </c>
      <c r="M32" s="391">
        <v>13</v>
      </c>
      <c r="N32" s="392">
        <v>14</v>
      </c>
      <c r="O32" s="392">
        <v>15</v>
      </c>
      <c r="P32" s="393">
        <v>16</v>
      </c>
    </row>
    <row r="33" spans="1:16" ht="12.75" customHeight="1">
      <c r="A33" s="394">
        <v>1</v>
      </c>
      <c r="B33" s="395" t="s">
        <v>424</v>
      </c>
      <c r="C33" s="395" t="s">
        <v>1170</v>
      </c>
      <c r="D33" s="395">
        <v>445593</v>
      </c>
      <c r="E33" s="396" t="s">
        <v>1171</v>
      </c>
      <c r="F33" s="397">
        <v>4</v>
      </c>
      <c r="G33" s="395" t="s">
        <v>463</v>
      </c>
      <c r="H33" s="395" t="s">
        <v>1140</v>
      </c>
      <c r="I33" s="395">
        <v>27</v>
      </c>
      <c r="J33" s="395">
        <v>6</v>
      </c>
      <c r="K33" s="395">
        <v>3.5</v>
      </c>
      <c r="L33" s="398">
        <v>98</v>
      </c>
      <c r="M33" s="398">
        <v>97</v>
      </c>
      <c r="N33" s="399">
        <v>2</v>
      </c>
      <c r="O33" s="399">
        <v>95</v>
      </c>
      <c r="P33" s="400" t="s">
        <v>1172</v>
      </c>
    </row>
    <row r="34" spans="1:16" ht="12.75" customHeight="1">
      <c r="A34" s="143">
        <f>A33+1</f>
        <v>2</v>
      </c>
      <c r="B34" s="144" t="s">
        <v>424</v>
      </c>
      <c r="C34" s="144" t="s">
        <v>1173</v>
      </c>
      <c r="D34" s="401">
        <v>445594</v>
      </c>
      <c r="E34" s="402" t="s">
        <v>1171</v>
      </c>
      <c r="F34" s="401">
        <v>4</v>
      </c>
      <c r="G34" s="144" t="s">
        <v>463</v>
      </c>
      <c r="H34" s="144" t="s">
        <v>1174</v>
      </c>
      <c r="I34" s="144">
        <v>41</v>
      </c>
      <c r="J34" s="144">
        <v>1</v>
      </c>
      <c r="K34" s="144">
        <v>4.1</v>
      </c>
      <c r="L34" s="403">
        <v>111</v>
      </c>
      <c r="M34" s="403">
        <v>110</v>
      </c>
      <c r="N34" s="404"/>
      <c r="O34" s="404">
        <v>110</v>
      </c>
      <c r="P34" s="145" t="s">
        <v>1175</v>
      </c>
    </row>
    <row r="35" spans="1:16" ht="12.75" customHeight="1">
      <c r="A35" s="143">
        <f aca="true" t="shared" si="1" ref="A35:A74">A34+1</f>
        <v>3</v>
      </c>
      <c r="B35" s="144" t="s">
        <v>424</v>
      </c>
      <c r="C35" s="144" t="s">
        <v>1173</v>
      </c>
      <c r="D35" s="401">
        <v>445595</v>
      </c>
      <c r="E35" s="402" t="s">
        <v>1171</v>
      </c>
      <c r="F35" s="401">
        <v>4</v>
      </c>
      <c r="G35" s="144" t="s">
        <v>463</v>
      </c>
      <c r="H35" s="144" t="s">
        <v>1176</v>
      </c>
      <c r="I35" s="144">
        <v>56</v>
      </c>
      <c r="J35" s="144">
        <v>17</v>
      </c>
      <c r="K35" s="144">
        <v>1.6</v>
      </c>
      <c r="L35" s="403">
        <v>56</v>
      </c>
      <c r="M35" s="403">
        <v>55</v>
      </c>
      <c r="N35" s="404">
        <v>2</v>
      </c>
      <c r="O35" s="404">
        <v>53</v>
      </c>
      <c r="P35" s="145" t="s">
        <v>1175</v>
      </c>
    </row>
    <row r="36" spans="1:16" ht="12.75" customHeight="1">
      <c r="A36" s="143">
        <f t="shared" si="1"/>
        <v>4</v>
      </c>
      <c r="B36" s="144" t="s">
        <v>424</v>
      </c>
      <c r="C36" s="144" t="s">
        <v>432</v>
      </c>
      <c r="D36" s="144">
        <v>445595</v>
      </c>
      <c r="E36" s="402" t="s">
        <v>1171</v>
      </c>
      <c r="F36" s="405">
        <v>4</v>
      </c>
      <c r="G36" s="144" t="s">
        <v>475</v>
      </c>
      <c r="H36" s="144" t="s">
        <v>1140</v>
      </c>
      <c r="I36" s="144">
        <v>70</v>
      </c>
      <c r="J36" s="144">
        <v>22</v>
      </c>
      <c r="K36" s="144">
        <v>1.8</v>
      </c>
      <c r="L36" s="403">
        <v>143</v>
      </c>
      <c r="M36" s="403">
        <v>123</v>
      </c>
      <c r="N36" s="404">
        <v>1</v>
      </c>
      <c r="O36" s="404">
        <v>122</v>
      </c>
      <c r="P36" s="145" t="s">
        <v>1172</v>
      </c>
    </row>
    <row r="37" spans="1:16" ht="12.75" customHeight="1">
      <c r="A37" s="143">
        <f t="shared" si="1"/>
        <v>5</v>
      </c>
      <c r="B37" s="144" t="s">
        <v>424</v>
      </c>
      <c r="C37" s="144" t="s">
        <v>432</v>
      </c>
      <c r="D37" s="144">
        <v>445596</v>
      </c>
      <c r="E37" s="402" t="s">
        <v>1171</v>
      </c>
      <c r="F37" s="405">
        <v>4</v>
      </c>
      <c r="G37" s="144" t="s">
        <v>463</v>
      </c>
      <c r="H37" s="144" t="s">
        <v>1140</v>
      </c>
      <c r="I37" s="144">
        <v>36</v>
      </c>
      <c r="J37" s="144">
        <v>34</v>
      </c>
      <c r="K37" s="144">
        <v>2.3</v>
      </c>
      <c r="L37" s="403">
        <v>48</v>
      </c>
      <c r="M37" s="403">
        <v>47</v>
      </c>
      <c r="N37" s="404"/>
      <c r="O37" s="404">
        <v>47</v>
      </c>
      <c r="P37" s="145" t="s">
        <v>434</v>
      </c>
    </row>
    <row r="38" spans="1:16" ht="12.75" customHeight="1">
      <c r="A38" s="143">
        <f t="shared" si="1"/>
        <v>6</v>
      </c>
      <c r="B38" s="144" t="s">
        <v>424</v>
      </c>
      <c r="C38" s="144" t="s">
        <v>432</v>
      </c>
      <c r="D38" s="144">
        <v>445597</v>
      </c>
      <c r="E38" s="402" t="s">
        <v>1171</v>
      </c>
      <c r="F38" s="405">
        <v>4</v>
      </c>
      <c r="G38" s="144" t="s">
        <v>463</v>
      </c>
      <c r="H38" s="144" t="s">
        <v>1140</v>
      </c>
      <c r="I38" s="144">
        <v>36</v>
      </c>
      <c r="J38" s="144">
        <v>35</v>
      </c>
      <c r="K38" s="144">
        <v>1.3</v>
      </c>
      <c r="L38" s="403">
        <v>23</v>
      </c>
      <c r="M38" s="403">
        <v>22</v>
      </c>
      <c r="N38" s="404"/>
      <c r="O38" s="404">
        <v>22</v>
      </c>
      <c r="P38" s="145" t="s">
        <v>434</v>
      </c>
    </row>
    <row r="39" spans="1:16" ht="12.75" customHeight="1">
      <c r="A39" s="143">
        <f t="shared" si="1"/>
        <v>7</v>
      </c>
      <c r="B39" s="144" t="s">
        <v>424</v>
      </c>
      <c r="C39" s="144" t="s">
        <v>432</v>
      </c>
      <c r="D39" s="144">
        <v>445597</v>
      </c>
      <c r="E39" s="402" t="s">
        <v>1171</v>
      </c>
      <c r="F39" s="405">
        <v>3</v>
      </c>
      <c r="G39" s="144" t="s">
        <v>1166</v>
      </c>
      <c r="H39" s="144" t="s">
        <v>1140</v>
      </c>
      <c r="I39" s="144">
        <v>62</v>
      </c>
      <c r="J39" s="144">
        <v>9</v>
      </c>
      <c r="K39" s="144">
        <v>2.3</v>
      </c>
      <c r="L39" s="403">
        <v>60</v>
      </c>
      <c r="M39" s="403">
        <v>50</v>
      </c>
      <c r="N39" s="404">
        <v>12</v>
      </c>
      <c r="O39" s="404">
        <v>38</v>
      </c>
      <c r="P39" s="145" t="s">
        <v>1172</v>
      </c>
    </row>
    <row r="40" spans="1:16" ht="12.75" customHeight="1">
      <c r="A40" s="143">
        <f t="shared" si="1"/>
        <v>8</v>
      </c>
      <c r="B40" s="144" t="s">
        <v>424</v>
      </c>
      <c r="C40" s="144" t="s">
        <v>1177</v>
      </c>
      <c r="D40" s="144">
        <v>445598</v>
      </c>
      <c r="E40" s="402" t="s">
        <v>1171</v>
      </c>
      <c r="F40" s="405">
        <v>4</v>
      </c>
      <c r="G40" s="144" t="s">
        <v>1166</v>
      </c>
      <c r="H40" s="144" t="s">
        <v>1174</v>
      </c>
      <c r="I40" s="144">
        <v>70</v>
      </c>
      <c r="J40" s="144">
        <v>7</v>
      </c>
      <c r="K40" s="144">
        <v>1.4</v>
      </c>
      <c r="L40" s="403">
        <v>27</v>
      </c>
      <c r="M40" s="403">
        <v>25</v>
      </c>
      <c r="N40" s="404">
        <v>1</v>
      </c>
      <c r="O40" s="404">
        <v>24</v>
      </c>
      <c r="P40" s="145" t="s">
        <v>1178</v>
      </c>
    </row>
    <row r="41" spans="1:16" ht="12.75" customHeight="1">
      <c r="A41" s="143">
        <f t="shared" si="1"/>
        <v>9</v>
      </c>
      <c r="B41" s="144" t="s">
        <v>424</v>
      </c>
      <c r="C41" s="144" t="s">
        <v>443</v>
      </c>
      <c r="D41" s="401">
        <v>445599</v>
      </c>
      <c r="E41" s="402" t="s">
        <v>1171</v>
      </c>
      <c r="F41" s="401">
        <v>2</v>
      </c>
      <c r="G41" s="144" t="s">
        <v>463</v>
      </c>
      <c r="H41" s="144" t="s">
        <v>1176</v>
      </c>
      <c r="I41" s="144">
        <v>22</v>
      </c>
      <c r="J41" s="144">
        <v>8</v>
      </c>
      <c r="K41" s="144">
        <v>2.7</v>
      </c>
      <c r="L41" s="403">
        <v>45</v>
      </c>
      <c r="M41" s="403">
        <v>45</v>
      </c>
      <c r="N41" s="404"/>
      <c r="O41" s="404">
        <v>45</v>
      </c>
      <c r="P41" s="145" t="s">
        <v>444</v>
      </c>
    </row>
    <row r="42" spans="1:16" ht="12.75" customHeight="1">
      <c r="A42" s="143">
        <f t="shared" si="1"/>
        <v>10</v>
      </c>
      <c r="B42" s="144" t="s">
        <v>424</v>
      </c>
      <c r="C42" s="144" t="s">
        <v>432</v>
      </c>
      <c r="D42" s="144">
        <v>445600</v>
      </c>
      <c r="E42" s="402" t="s">
        <v>1179</v>
      </c>
      <c r="F42" s="405">
        <v>4</v>
      </c>
      <c r="G42" s="144" t="s">
        <v>622</v>
      </c>
      <c r="H42" s="144" t="s">
        <v>1140</v>
      </c>
      <c r="I42" s="144">
        <v>71</v>
      </c>
      <c r="J42" s="144">
        <v>18</v>
      </c>
      <c r="K42" s="144">
        <v>1.9</v>
      </c>
      <c r="L42" s="403">
        <v>48</v>
      </c>
      <c r="M42" s="403">
        <v>43</v>
      </c>
      <c r="N42" s="404"/>
      <c r="O42" s="404">
        <v>43</v>
      </c>
      <c r="P42" s="145" t="s">
        <v>1172</v>
      </c>
    </row>
    <row r="43" spans="1:16" ht="12.75" customHeight="1">
      <c r="A43" s="143">
        <f t="shared" si="1"/>
        <v>11</v>
      </c>
      <c r="B43" s="144" t="s">
        <v>424</v>
      </c>
      <c r="C43" s="144" t="s">
        <v>432</v>
      </c>
      <c r="D43" s="144">
        <v>445600</v>
      </c>
      <c r="E43" s="402" t="s">
        <v>1179</v>
      </c>
      <c r="F43" s="406">
        <v>4</v>
      </c>
      <c r="G43" s="144" t="s">
        <v>622</v>
      </c>
      <c r="H43" s="144" t="s">
        <v>1140</v>
      </c>
      <c r="I43" s="144">
        <v>71</v>
      </c>
      <c r="J43" s="144">
        <v>21</v>
      </c>
      <c r="K43" s="144">
        <v>0.6</v>
      </c>
      <c r="L43" s="403">
        <v>7</v>
      </c>
      <c r="M43" s="403">
        <v>6</v>
      </c>
      <c r="N43" s="404"/>
      <c r="O43" s="404">
        <v>6</v>
      </c>
      <c r="P43" s="145" t="s">
        <v>1172</v>
      </c>
    </row>
    <row r="44" spans="1:16" ht="12.75" customHeight="1">
      <c r="A44" s="143">
        <f t="shared" si="1"/>
        <v>12</v>
      </c>
      <c r="B44" s="144" t="s">
        <v>424</v>
      </c>
      <c r="C44" s="144" t="s">
        <v>432</v>
      </c>
      <c r="D44" s="144">
        <v>445600</v>
      </c>
      <c r="E44" s="402" t="s">
        <v>1179</v>
      </c>
      <c r="F44" s="401">
        <v>4</v>
      </c>
      <c r="G44" s="144" t="s">
        <v>622</v>
      </c>
      <c r="H44" s="144" t="s">
        <v>1140</v>
      </c>
      <c r="I44" s="144">
        <v>73</v>
      </c>
      <c r="J44" s="144">
        <v>4</v>
      </c>
      <c r="K44" s="144">
        <v>0.9</v>
      </c>
      <c r="L44" s="403">
        <v>12</v>
      </c>
      <c r="M44" s="403">
        <v>10</v>
      </c>
      <c r="N44" s="404"/>
      <c r="O44" s="404">
        <v>10</v>
      </c>
      <c r="P44" s="145" t="s">
        <v>1172</v>
      </c>
    </row>
    <row r="45" spans="1:16" ht="12.75" customHeight="1">
      <c r="A45" s="143">
        <f t="shared" si="1"/>
        <v>13</v>
      </c>
      <c r="B45" s="144" t="s">
        <v>424</v>
      </c>
      <c r="C45" s="144" t="s">
        <v>432</v>
      </c>
      <c r="D45" s="144">
        <v>445600</v>
      </c>
      <c r="E45" s="402" t="s">
        <v>1179</v>
      </c>
      <c r="F45" s="401">
        <v>4</v>
      </c>
      <c r="G45" s="144" t="s">
        <v>622</v>
      </c>
      <c r="H45" s="144" t="s">
        <v>1140</v>
      </c>
      <c r="I45" s="144">
        <v>73</v>
      </c>
      <c r="J45" s="144">
        <v>5</v>
      </c>
      <c r="K45" s="144">
        <v>1.5</v>
      </c>
      <c r="L45" s="403">
        <v>20</v>
      </c>
      <c r="M45" s="403">
        <v>18</v>
      </c>
      <c r="N45" s="404"/>
      <c r="O45" s="404">
        <v>18</v>
      </c>
      <c r="P45" s="145" t="s">
        <v>1172</v>
      </c>
    </row>
    <row r="46" spans="1:16" ht="12.75" customHeight="1">
      <c r="A46" s="143">
        <f t="shared" si="1"/>
        <v>14</v>
      </c>
      <c r="B46" s="144" t="s">
        <v>424</v>
      </c>
      <c r="C46" s="144" t="s">
        <v>1170</v>
      </c>
      <c r="D46" s="144">
        <v>510951</v>
      </c>
      <c r="E46" s="402" t="s">
        <v>1179</v>
      </c>
      <c r="F46" s="405">
        <v>4</v>
      </c>
      <c r="G46" s="144" t="s">
        <v>1166</v>
      </c>
      <c r="H46" s="144" t="s">
        <v>1140</v>
      </c>
      <c r="I46" s="144">
        <v>26</v>
      </c>
      <c r="J46" s="144">
        <v>9</v>
      </c>
      <c r="K46" s="144">
        <v>4.6</v>
      </c>
      <c r="L46" s="403">
        <v>145</v>
      </c>
      <c r="M46" s="403">
        <v>120</v>
      </c>
      <c r="N46" s="404">
        <v>44</v>
      </c>
      <c r="O46" s="404">
        <v>76</v>
      </c>
      <c r="P46" s="145" t="s">
        <v>1172</v>
      </c>
    </row>
    <row r="47" spans="1:16" ht="12.75" customHeight="1">
      <c r="A47" s="143">
        <f t="shared" si="1"/>
        <v>15</v>
      </c>
      <c r="B47" s="144" t="s">
        <v>424</v>
      </c>
      <c r="C47" s="144" t="s">
        <v>1170</v>
      </c>
      <c r="D47" s="144">
        <v>510951</v>
      </c>
      <c r="E47" s="402" t="s">
        <v>1179</v>
      </c>
      <c r="F47" s="405">
        <v>4</v>
      </c>
      <c r="G47" s="144" t="s">
        <v>1166</v>
      </c>
      <c r="H47" s="144" t="s">
        <v>1176</v>
      </c>
      <c r="I47" s="144">
        <v>29</v>
      </c>
      <c r="J47" s="144">
        <v>18</v>
      </c>
      <c r="K47" s="144">
        <v>0.7</v>
      </c>
      <c r="L47" s="403">
        <v>27</v>
      </c>
      <c r="M47" s="403">
        <v>25</v>
      </c>
      <c r="N47" s="404">
        <v>3</v>
      </c>
      <c r="O47" s="404">
        <v>22</v>
      </c>
      <c r="P47" s="145" t="s">
        <v>1172</v>
      </c>
    </row>
    <row r="48" spans="1:16" ht="12.75" customHeight="1">
      <c r="A48" s="143">
        <f t="shared" si="1"/>
        <v>16</v>
      </c>
      <c r="B48" s="144" t="s">
        <v>424</v>
      </c>
      <c r="C48" s="144" t="s">
        <v>438</v>
      </c>
      <c r="D48" s="401">
        <v>510952</v>
      </c>
      <c r="E48" s="402" t="s">
        <v>1179</v>
      </c>
      <c r="F48" s="401">
        <v>2</v>
      </c>
      <c r="G48" s="144" t="s">
        <v>463</v>
      </c>
      <c r="H48" s="144" t="s">
        <v>1140</v>
      </c>
      <c r="I48" s="144">
        <v>17</v>
      </c>
      <c r="J48" s="144">
        <v>26</v>
      </c>
      <c r="K48" s="144">
        <v>1.8</v>
      </c>
      <c r="L48" s="403">
        <v>30</v>
      </c>
      <c r="M48" s="403">
        <v>25</v>
      </c>
      <c r="N48" s="404"/>
      <c r="O48" s="404">
        <v>25</v>
      </c>
      <c r="P48" s="145" t="s">
        <v>439</v>
      </c>
    </row>
    <row r="49" spans="1:16" ht="12.75" customHeight="1">
      <c r="A49" s="143">
        <f t="shared" si="1"/>
        <v>17</v>
      </c>
      <c r="B49" s="144" t="s">
        <v>424</v>
      </c>
      <c r="C49" s="144" t="s">
        <v>438</v>
      </c>
      <c r="D49" s="401">
        <v>510953</v>
      </c>
      <c r="E49" s="402" t="s">
        <v>1179</v>
      </c>
      <c r="F49" s="401">
        <v>2</v>
      </c>
      <c r="G49" s="144" t="s">
        <v>1166</v>
      </c>
      <c r="H49" s="144" t="s">
        <v>1176</v>
      </c>
      <c r="I49" s="144">
        <v>3</v>
      </c>
      <c r="J49" s="144">
        <v>23</v>
      </c>
      <c r="K49" s="144">
        <v>2.1</v>
      </c>
      <c r="L49" s="403">
        <v>118</v>
      </c>
      <c r="M49" s="403">
        <v>102</v>
      </c>
      <c r="N49" s="404"/>
      <c r="O49" s="404">
        <v>102</v>
      </c>
      <c r="P49" s="145" t="s">
        <v>440</v>
      </c>
    </row>
    <row r="50" spans="1:16" ht="12.75" customHeight="1">
      <c r="A50" s="143">
        <f t="shared" si="1"/>
        <v>18</v>
      </c>
      <c r="B50" s="144" t="s">
        <v>424</v>
      </c>
      <c r="C50" s="144" t="s">
        <v>438</v>
      </c>
      <c r="D50" s="401">
        <v>510953</v>
      </c>
      <c r="E50" s="402" t="s">
        <v>1179</v>
      </c>
      <c r="F50" s="401">
        <v>2</v>
      </c>
      <c r="G50" s="144" t="s">
        <v>1166</v>
      </c>
      <c r="H50" s="144" t="s">
        <v>1140</v>
      </c>
      <c r="I50" s="144">
        <v>23</v>
      </c>
      <c r="J50" s="144">
        <v>30</v>
      </c>
      <c r="K50" s="144">
        <v>0.5</v>
      </c>
      <c r="L50" s="403">
        <v>51</v>
      </c>
      <c r="M50" s="403">
        <v>43</v>
      </c>
      <c r="N50" s="404">
        <v>4</v>
      </c>
      <c r="O50" s="404">
        <v>39</v>
      </c>
      <c r="P50" s="145" t="s">
        <v>436</v>
      </c>
    </row>
    <row r="51" spans="1:16" ht="12.75" customHeight="1">
      <c r="A51" s="143">
        <f t="shared" si="1"/>
        <v>19</v>
      </c>
      <c r="B51" s="144" t="s">
        <v>424</v>
      </c>
      <c r="C51" s="144" t="s">
        <v>437</v>
      </c>
      <c r="D51" s="401">
        <v>510954</v>
      </c>
      <c r="E51" s="402" t="s">
        <v>1179</v>
      </c>
      <c r="F51" s="401">
        <v>4</v>
      </c>
      <c r="G51" s="144" t="s">
        <v>463</v>
      </c>
      <c r="H51" s="144" t="s">
        <v>1140</v>
      </c>
      <c r="I51" s="144">
        <v>27</v>
      </c>
      <c r="J51" s="144">
        <v>1</v>
      </c>
      <c r="K51" s="144">
        <v>0.5</v>
      </c>
      <c r="L51" s="403">
        <v>10</v>
      </c>
      <c r="M51" s="403">
        <v>7</v>
      </c>
      <c r="N51" s="404"/>
      <c r="O51" s="404">
        <v>7</v>
      </c>
      <c r="P51" s="145" t="s">
        <v>439</v>
      </c>
    </row>
    <row r="52" spans="1:16" ht="12.75" customHeight="1">
      <c r="A52" s="143">
        <f t="shared" si="1"/>
        <v>20</v>
      </c>
      <c r="B52" s="144" t="s">
        <v>424</v>
      </c>
      <c r="C52" s="144" t="s">
        <v>437</v>
      </c>
      <c r="D52" s="401">
        <v>510954</v>
      </c>
      <c r="E52" s="402" t="s">
        <v>1179</v>
      </c>
      <c r="F52" s="401">
        <v>4</v>
      </c>
      <c r="G52" s="144" t="s">
        <v>463</v>
      </c>
      <c r="H52" s="144" t="s">
        <v>1140</v>
      </c>
      <c r="I52" s="144">
        <v>27</v>
      </c>
      <c r="J52" s="144">
        <v>30</v>
      </c>
      <c r="K52" s="144">
        <v>1.9</v>
      </c>
      <c r="L52" s="403">
        <v>26</v>
      </c>
      <c r="M52" s="403">
        <v>23</v>
      </c>
      <c r="N52" s="404"/>
      <c r="O52" s="404">
        <v>23</v>
      </c>
      <c r="P52" s="145" t="s">
        <v>439</v>
      </c>
    </row>
    <row r="53" spans="1:16" ht="12.75" customHeight="1">
      <c r="A53" s="143">
        <f t="shared" si="1"/>
        <v>21</v>
      </c>
      <c r="B53" s="144" t="s">
        <v>424</v>
      </c>
      <c r="C53" s="144" t="s">
        <v>437</v>
      </c>
      <c r="D53" s="401">
        <v>510955</v>
      </c>
      <c r="E53" s="402" t="s">
        <v>1179</v>
      </c>
      <c r="F53" s="401">
        <v>4</v>
      </c>
      <c r="G53" s="144" t="s">
        <v>1166</v>
      </c>
      <c r="H53" s="144" t="s">
        <v>1140</v>
      </c>
      <c r="I53" s="144">
        <v>26</v>
      </c>
      <c r="J53" s="144">
        <v>23</v>
      </c>
      <c r="K53" s="144">
        <v>4</v>
      </c>
      <c r="L53" s="403">
        <v>109</v>
      </c>
      <c r="M53" s="403">
        <v>89</v>
      </c>
      <c r="N53" s="404">
        <v>14</v>
      </c>
      <c r="O53" s="404">
        <v>75</v>
      </c>
      <c r="P53" s="145" t="s">
        <v>439</v>
      </c>
    </row>
    <row r="54" spans="1:16" ht="12.75" customHeight="1">
      <c r="A54" s="143">
        <f t="shared" si="1"/>
        <v>22</v>
      </c>
      <c r="B54" s="144" t="s">
        <v>424</v>
      </c>
      <c r="C54" s="144" t="s">
        <v>442</v>
      </c>
      <c r="D54" s="401">
        <v>510956</v>
      </c>
      <c r="E54" s="402" t="s">
        <v>1179</v>
      </c>
      <c r="F54" s="401">
        <v>4</v>
      </c>
      <c r="G54" s="144" t="s">
        <v>463</v>
      </c>
      <c r="H54" s="144" t="s">
        <v>1140</v>
      </c>
      <c r="I54" s="144">
        <v>4</v>
      </c>
      <c r="J54" s="144">
        <v>28</v>
      </c>
      <c r="K54" s="144">
        <v>1.8</v>
      </c>
      <c r="L54" s="403">
        <v>22</v>
      </c>
      <c r="M54" s="403">
        <v>22</v>
      </c>
      <c r="N54" s="404"/>
      <c r="O54" s="404">
        <v>22</v>
      </c>
      <c r="P54" s="145" t="s">
        <v>430</v>
      </c>
    </row>
    <row r="55" spans="1:16" ht="12.75" customHeight="1">
      <c r="A55" s="143">
        <f t="shared" si="1"/>
        <v>23</v>
      </c>
      <c r="B55" s="144" t="s">
        <v>424</v>
      </c>
      <c r="C55" s="144" t="s">
        <v>442</v>
      </c>
      <c r="D55" s="401">
        <v>510956</v>
      </c>
      <c r="E55" s="402" t="s">
        <v>1179</v>
      </c>
      <c r="F55" s="401">
        <v>4</v>
      </c>
      <c r="G55" s="144" t="s">
        <v>463</v>
      </c>
      <c r="H55" s="144" t="s">
        <v>1140</v>
      </c>
      <c r="I55" s="401">
        <v>23</v>
      </c>
      <c r="J55" s="401">
        <v>29</v>
      </c>
      <c r="K55" s="401">
        <v>0.5</v>
      </c>
      <c r="L55" s="401">
        <v>10</v>
      </c>
      <c r="M55" s="401">
        <v>10</v>
      </c>
      <c r="N55" s="407"/>
      <c r="O55" s="407">
        <v>10</v>
      </c>
      <c r="P55" s="145" t="s">
        <v>430</v>
      </c>
    </row>
    <row r="56" spans="1:16" ht="12.75" customHeight="1">
      <c r="A56" s="143">
        <f t="shared" si="1"/>
        <v>24</v>
      </c>
      <c r="B56" s="144" t="s">
        <v>424</v>
      </c>
      <c r="C56" s="144" t="s">
        <v>442</v>
      </c>
      <c r="D56" s="401">
        <v>510956</v>
      </c>
      <c r="E56" s="402" t="s">
        <v>1179</v>
      </c>
      <c r="F56" s="401">
        <v>4</v>
      </c>
      <c r="G56" s="144" t="s">
        <v>463</v>
      </c>
      <c r="H56" s="401" t="s">
        <v>1174</v>
      </c>
      <c r="I56" s="401">
        <v>24</v>
      </c>
      <c r="J56" s="401">
        <v>31</v>
      </c>
      <c r="K56" s="401">
        <v>1.7</v>
      </c>
      <c r="L56" s="401">
        <v>52</v>
      </c>
      <c r="M56" s="401">
        <v>48</v>
      </c>
      <c r="N56" s="407"/>
      <c r="O56" s="407">
        <v>48</v>
      </c>
      <c r="P56" s="145" t="s">
        <v>430</v>
      </c>
    </row>
    <row r="57" spans="1:16" ht="12.75" customHeight="1">
      <c r="A57" s="143">
        <f t="shared" si="1"/>
        <v>25</v>
      </c>
      <c r="B57" s="144" t="s">
        <v>424</v>
      </c>
      <c r="C57" s="144" t="s">
        <v>442</v>
      </c>
      <c r="D57" s="401">
        <v>510957</v>
      </c>
      <c r="E57" s="402" t="s">
        <v>1179</v>
      </c>
      <c r="F57" s="401">
        <v>4</v>
      </c>
      <c r="G57" s="144" t="s">
        <v>1166</v>
      </c>
      <c r="H57" s="144" t="s">
        <v>1140</v>
      </c>
      <c r="I57" s="144">
        <v>74</v>
      </c>
      <c r="J57" s="144">
        <v>3</v>
      </c>
      <c r="K57" s="144">
        <v>9</v>
      </c>
      <c r="L57" s="403">
        <v>195</v>
      </c>
      <c r="M57" s="403">
        <v>173</v>
      </c>
      <c r="N57" s="404">
        <v>27</v>
      </c>
      <c r="O57" s="404">
        <v>146</v>
      </c>
      <c r="P57" s="145" t="s">
        <v>430</v>
      </c>
    </row>
    <row r="58" spans="1:16" ht="12.75" customHeight="1">
      <c r="A58" s="143">
        <f t="shared" si="1"/>
        <v>26</v>
      </c>
      <c r="B58" s="144" t="s">
        <v>424</v>
      </c>
      <c r="C58" s="144" t="s">
        <v>442</v>
      </c>
      <c r="D58" s="401">
        <v>510959</v>
      </c>
      <c r="E58" s="402" t="s">
        <v>1179</v>
      </c>
      <c r="F58" s="401">
        <v>4</v>
      </c>
      <c r="G58" s="144" t="s">
        <v>622</v>
      </c>
      <c r="H58" s="144" t="s">
        <v>1140</v>
      </c>
      <c r="I58" s="144">
        <v>37</v>
      </c>
      <c r="J58" s="144">
        <v>12</v>
      </c>
      <c r="K58" s="144">
        <v>10.7</v>
      </c>
      <c r="L58" s="403">
        <v>60</v>
      </c>
      <c r="M58" s="403">
        <v>52</v>
      </c>
      <c r="N58" s="404">
        <v>4</v>
      </c>
      <c r="O58" s="404">
        <v>48</v>
      </c>
      <c r="P58" s="145" t="s">
        <v>430</v>
      </c>
    </row>
    <row r="59" spans="1:16" ht="12.75" customHeight="1">
      <c r="A59" s="143">
        <f t="shared" si="1"/>
        <v>27</v>
      </c>
      <c r="B59" s="144" t="s">
        <v>424</v>
      </c>
      <c r="C59" s="144" t="s">
        <v>435</v>
      </c>
      <c r="D59" s="401">
        <v>510960</v>
      </c>
      <c r="E59" s="402" t="s">
        <v>1179</v>
      </c>
      <c r="F59" s="401">
        <v>4</v>
      </c>
      <c r="G59" s="144" t="s">
        <v>463</v>
      </c>
      <c r="H59" s="144" t="s">
        <v>1140</v>
      </c>
      <c r="I59" s="401">
        <v>17</v>
      </c>
      <c r="J59" s="401">
        <v>21</v>
      </c>
      <c r="K59" s="401">
        <v>3.7</v>
      </c>
      <c r="L59" s="401">
        <v>105</v>
      </c>
      <c r="M59" s="401">
        <v>86</v>
      </c>
      <c r="N59" s="407">
        <v>8</v>
      </c>
      <c r="O59" s="407">
        <v>78</v>
      </c>
      <c r="P59" s="145" t="s">
        <v>434</v>
      </c>
    </row>
    <row r="60" spans="1:16" ht="12.75" customHeight="1">
      <c r="A60" s="143">
        <f t="shared" si="1"/>
        <v>28</v>
      </c>
      <c r="B60" s="144" t="s">
        <v>424</v>
      </c>
      <c r="C60" s="144" t="s">
        <v>435</v>
      </c>
      <c r="D60" s="401">
        <v>510960</v>
      </c>
      <c r="E60" s="402" t="s">
        <v>1179</v>
      </c>
      <c r="F60" s="401">
        <v>4</v>
      </c>
      <c r="G60" s="144" t="s">
        <v>463</v>
      </c>
      <c r="H60" s="144" t="s">
        <v>1140</v>
      </c>
      <c r="I60" s="401">
        <v>44</v>
      </c>
      <c r="J60" s="401">
        <v>4</v>
      </c>
      <c r="K60" s="401">
        <v>1.1</v>
      </c>
      <c r="L60" s="401">
        <v>27</v>
      </c>
      <c r="M60" s="401">
        <v>22</v>
      </c>
      <c r="N60" s="407"/>
      <c r="O60" s="407">
        <v>22</v>
      </c>
      <c r="P60" s="145" t="s">
        <v>434</v>
      </c>
    </row>
    <row r="61" spans="1:16" ht="12.75" customHeight="1">
      <c r="A61" s="143">
        <f t="shared" si="1"/>
        <v>29</v>
      </c>
      <c r="B61" s="144" t="s">
        <v>424</v>
      </c>
      <c r="C61" s="144" t="s">
        <v>435</v>
      </c>
      <c r="D61" s="401">
        <v>510960</v>
      </c>
      <c r="E61" s="402" t="s">
        <v>1179</v>
      </c>
      <c r="F61" s="401">
        <v>4</v>
      </c>
      <c r="G61" s="144" t="s">
        <v>463</v>
      </c>
      <c r="H61" s="144" t="s">
        <v>1140</v>
      </c>
      <c r="I61" s="401">
        <v>44</v>
      </c>
      <c r="J61" s="401">
        <v>5</v>
      </c>
      <c r="K61" s="401">
        <v>0.9</v>
      </c>
      <c r="L61" s="401">
        <v>14</v>
      </c>
      <c r="M61" s="401">
        <v>7</v>
      </c>
      <c r="N61" s="407"/>
      <c r="O61" s="407">
        <v>7</v>
      </c>
      <c r="P61" s="145" t="s">
        <v>434</v>
      </c>
    </row>
    <row r="62" spans="1:16" ht="12.75" customHeight="1">
      <c r="A62" s="143">
        <f t="shared" si="1"/>
        <v>30</v>
      </c>
      <c r="B62" s="144" t="s">
        <v>424</v>
      </c>
      <c r="C62" s="144" t="s">
        <v>435</v>
      </c>
      <c r="D62" s="401">
        <v>510960</v>
      </c>
      <c r="E62" s="402" t="s">
        <v>1179</v>
      </c>
      <c r="F62" s="401">
        <v>4</v>
      </c>
      <c r="G62" s="144" t="s">
        <v>463</v>
      </c>
      <c r="H62" s="144" t="s">
        <v>1140</v>
      </c>
      <c r="I62" s="144">
        <v>35</v>
      </c>
      <c r="J62" s="144">
        <v>14</v>
      </c>
      <c r="K62" s="144">
        <v>1.7</v>
      </c>
      <c r="L62" s="403">
        <v>36</v>
      </c>
      <c r="M62" s="403">
        <v>35</v>
      </c>
      <c r="N62" s="404"/>
      <c r="O62" s="404">
        <v>35</v>
      </c>
      <c r="P62" s="145" t="s">
        <v>434</v>
      </c>
    </row>
    <row r="63" spans="1:16" ht="12.75" customHeight="1">
      <c r="A63" s="143">
        <f t="shared" si="1"/>
        <v>31</v>
      </c>
      <c r="B63" s="144" t="s">
        <v>424</v>
      </c>
      <c r="C63" s="144" t="s">
        <v>435</v>
      </c>
      <c r="D63" s="401">
        <v>510960</v>
      </c>
      <c r="E63" s="402" t="s">
        <v>1179</v>
      </c>
      <c r="F63" s="401">
        <v>4</v>
      </c>
      <c r="G63" s="144" t="s">
        <v>463</v>
      </c>
      <c r="H63" s="144" t="s">
        <v>1140</v>
      </c>
      <c r="I63" s="144">
        <v>6</v>
      </c>
      <c r="J63" s="144">
        <v>18</v>
      </c>
      <c r="K63" s="144">
        <v>1.1</v>
      </c>
      <c r="L63" s="403">
        <v>15</v>
      </c>
      <c r="M63" s="403">
        <v>12</v>
      </c>
      <c r="N63" s="404">
        <v>6</v>
      </c>
      <c r="O63" s="404">
        <v>6</v>
      </c>
      <c r="P63" s="145" t="s">
        <v>434</v>
      </c>
    </row>
    <row r="64" spans="1:16" ht="12.75" customHeight="1">
      <c r="A64" s="143">
        <f t="shared" si="1"/>
        <v>32</v>
      </c>
      <c r="B64" s="144" t="s">
        <v>424</v>
      </c>
      <c r="C64" s="144" t="s">
        <v>435</v>
      </c>
      <c r="D64" s="401">
        <v>510961</v>
      </c>
      <c r="E64" s="402" t="s">
        <v>1179</v>
      </c>
      <c r="F64" s="401">
        <v>3</v>
      </c>
      <c r="G64" s="144" t="s">
        <v>1166</v>
      </c>
      <c r="H64" s="144" t="s">
        <v>1140</v>
      </c>
      <c r="I64" s="144">
        <v>15</v>
      </c>
      <c r="J64" s="144">
        <v>4</v>
      </c>
      <c r="K64" s="144">
        <v>0.7</v>
      </c>
      <c r="L64" s="403">
        <v>14</v>
      </c>
      <c r="M64" s="403">
        <v>12</v>
      </c>
      <c r="N64" s="404">
        <v>1</v>
      </c>
      <c r="O64" s="404">
        <v>11</v>
      </c>
      <c r="P64" s="145" t="s">
        <v>434</v>
      </c>
    </row>
    <row r="65" spans="1:16" ht="12.75" customHeight="1">
      <c r="A65" s="143">
        <f t="shared" si="1"/>
        <v>33</v>
      </c>
      <c r="B65" s="144" t="s">
        <v>424</v>
      </c>
      <c r="C65" s="144" t="s">
        <v>435</v>
      </c>
      <c r="D65" s="401">
        <v>510962</v>
      </c>
      <c r="E65" s="402" t="s">
        <v>1179</v>
      </c>
      <c r="F65" s="401">
        <v>3</v>
      </c>
      <c r="G65" s="144" t="s">
        <v>622</v>
      </c>
      <c r="H65" s="144" t="s">
        <v>1140</v>
      </c>
      <c r="I65" s="144">
        <v>15</v>
      </c>
      <c r="J65" s="144">
        <v>5</v>
      </c>
      <c r="K65" s="144">
        <v>0.5</v>
      </c>
      <c r="L65" s="403">
        <v>24</v>
      </c>
      <c r="M65" s="403">
        <v>18</v>
      </c>
      <c r="N65" s="404">
        <v>5</v>
      </c>
      <c r="O65" s="404">
        <v>13</v>
      </c>
      <c r="P65" s="145" t="s">
        <v>434</v>
      </c>
    </row>
    <row r="66" spans="1:16" ht="12.75" customHeight="1">
      <c r="A66" s="143">
        <f t="shared" si="1"/>
        <v>34</v>
      </c>
      <c r="B66" s="144" t="s">
        <v>424</v>
      </c>
      <c r="C66" s="144" t="s">
        <v>435</v>
      </c>
      <c r="D66" s="401">
        <v>510962</v>
      </c>
      <c r="E66" s="402" t="s">
        <v>1179</v>
      </c>
      <c r="F66" s="401">
        <v>3</v>
      </c>
      <c r="G66" s="144" t="s">
        <v>622</v>
      </c>
      <c r="H66" s="144" t="s">
        <v>1140</v>
      </c>
      <c r="I66" s="144">
        <v>15</v>
      </c>
      <c r="J66" s="144">
        <v>6</v>
      </c>
      <c r="K66" s="144">
        <v>5.7</v>
      </c>
      <c r="L66" s="403">
        <v>60</v>
      </c>
      <c r="M66" s="403">
        <v>49</v>
      </c>
      <c r="N66" s="404">
        <v>6</v>
      </c>
      <c r="O66" s="404">
        <v>43</v>
      </c>
      <c r="P66" s="145" t="s">
        <v>434</v>
      </c>
    </row>
    <row r="67" spans="1:16" ht="12.75" customHeight="1">
      <c r="A67" s="143">
        <f t="shared" si="1"/>
        <v>35</v>
      </c>
      <c r="B67" s="144" t="s">
        <v>424</v>
      </c>
      <c r="C67" s="144" t="s">
        <v>435</v>
      </c>
      <c r="D67" s="401">
        <v>510962</v>
      </c>
      <c r="E67" s="402" t="s">
        <v>1179</v>
      </c>
      <c r="F67" s="401">
        <v>3</v>
      </c>
      <c r="G67" s="144" t="s">
        <v>622</v>
      </c>
      <c r="H67" s="144" t="s">
        <v>1140</v>
      </c>
      <c r="I67" s="144">
        <v>30</v>
      </c>
      <c r="J67" s="144">
        <v>11</v>
      </c>
      <c r="K67" s="144">
        <v>3</v>
      </c>
      <c r="L67" s="403">
        <v>69</v>
      </c>
      <c r="M67" s="403">
        <v>56</v>
      </c>
      <c r="N67" s="404">
        <v>4</v>
      </c>
      <c r="O67" s="404">
        <v>52</v>
      </c>
      <c r="P67" s="145" t="s">
        <v>434</v>
      </c>
    </row>
    <row r="68" spans="1:16" ht="12.75" customHeight="1">
      <c r="A68" s="143">
        <f t="shared" si="1"/>
        <v>36</v>
      </c>
      <c r="B68" s="144" t="s">
        <v>424</v>
      </c>
      <c r="C68" s="144" t="s">
        <v>435</v>
      </c>
      <c r="D68" s="401">
        <v>510962</v>
      </c>
      <c r="E68" s="402" t="s">
        <v>1179</v>
      </c>
      <c r="F68" s="401">
        <v>4</v>
      </c>
      <c r="G68" s="144" t="s">
        <v>622</v>
      </c>
      <c r="H68" s="144" t="s">
        <v>1140</v>
      </c>
      <c r="I68" s="144">
        <v>32</v>
      </c>
      <c r="J68" s="144">
        <v>22</v>
      </c>
      <c r="K68" s="144">
        <v>1.4</v>
      </c>
      <c r="L68" s="403">
        <v>15</v>
      </c>
      <c r="M68" s="403">
        <v>13</v>
      </c>
      <c r="N68" s="404">
        <v>1</v>
      </c>
      <c r="O68" s="404">
        <v>12</v>
      </c>
      <c r="P68" s="145" t="s">
        <v>434</v>
      </c>
    </row>
    <row r="69" spans="1:16" ht="12.75" customHeight="1">
      <c r="A69" s="143">
        <f t="shared" si="1"/>
        <v>37</v>
      </c>
      <c r="B69" s="144" t="s">
        <v>424</v>
      </c>
      <c r="C69" s="144" t="s">
        <v>435</v>
      </c>
      <c r="D69" s="401">
        <v>510962</v>
      </c>
      <c r="E69" s="402" t="s">
        <v>1179</v>
      </c>
      <c r="F69" s="401">
        <v>4</v>
      </c>
      <c r="G69" s="144" t="s">
        <v>622</v>
      </c>
      <c r="H69" s="144" t="s">
        <v>1140</v>
      </c>
      <c r="I69" s="144">
        <v>32</v>
      </c>
      <c r="J69" s="144">
        <v>26</v>
      </c>
      <c r="K69" s="144">
        <v>1.3</v>
      </c>
      <c r="L69" s="403">
        <v>13</v>
      </c>
      <c r="M69" s="403">
        <v>10</v>
      </c>
      <c r="N69" s="404">
        <v>4</v>
      </c>
      <c r="O69" s="404">
        <v>6</v>
      </c>
      <c r="P69" s="145" t="s">
        <v>434</v>
      </c>
    </row>
    <row r="70" spans="1:16" ht="12.75" customHeight="1">
      <c r="A70" s="143">
        <f t="shared" si="1"/>
        <v>38</v>
      </c>
      <c r="B70" s="144" t="s">
        <v>424</v>
      </c>
      <c r="C70" s="144" t="s">
        <v>435</v>
      </c>
      <c r="D70" s="401">
        <v>510962</v>
      </c>
      <c r="E70" s="402" t="s">
        <v>1179</v>
      </c>
      <c r="F70" s="401">
        <v>4</v>
      </c>
      <c r="G70" s="144" t="s">
        <v>622</v>
      </c>
      <c r="H70" s="144" t="s">
        <v>1140</v>
      </c>
      <c r="I70" s="144">
        <v>32</v>
      </c>
      <c r="J70" s="144">
        <v>27</v>
      </c>
      <c r="K70" s="144">
        <v>1.9</v>
      </c>
      <c r="L70" s="403">
        <v>15</v>
      </c>
      <c r="M70" s="403">
        <v>11</v>
      </c>
      <c r="N70" s="404">
        <v>1</v>
      </c>
      <c r="O70" s="404">
        <v>10</v>
      </c>
      <c r="P70" s="145" t="s">
        <v>434</v>
      </c>
    </row>
    <row r="71" spans="1:16" ht="12.75" customHeight="1">
      <c r="A71" s="143">
        <f t="shared" si="1"/>
        <v>39</v>
      </c>
      <c r="B71" s="144" t="s">
        <v>424</v>
      </c>
      <c r="C71" s="144" t="s">
        <v>435</v>
      </c>
      <c r="D71" s="401">
        <v>510962</v>
      </c>
      <c r="E71" s="402" t="s">
        <v>1179</v>
      </c>
      <c r="F71" s="401">
        <v>4</v>
      </c>
      <c r="G71" s="144" t="s">
        <v>622</v>
      </c>
      <c r="H71" s="144" t="s">
        <v>1140</v>
      </c>
      <c r="I71" s="144">
        <v>33</v>
      </c>
      <c r="J71" s="144">
        <v>2</v>
      </c>
      <c r="K71" s="144">
        <v>1.2</v>
      </c>
      <c r="L71" s="403">
        <v>24</v>
      </c>
      <c r="M71" s="403">
        <v>21</v>
      </c>
      <c r="N71" s="404"/>
      <c r="O71" s="404">
        <v>21</v>
      </c>
      <c r="P71" s="145" t="s">
        <v>434</v>
      </c>
    </row>
    <row r="72" spans="1:16" ht="12.75" customHeight="1">
      <c r="A72" s="143">
        <f t="shared" si="1"/>
        <v>40</v>
      </c>
      <c r="B72" s="144" t="s">
        <v>424</v>
      </c>
      <c r="C72" s="144" t="s">
        <v>435</v>
      </c>
      <c r="D72" s="401">
        <v>510962</v>
      </c>
      <c r="E72" s="402" t="s">
        <v>1179</v>
      </c>
      <c r="F72" s="401">
        <v>4</v>
      </c>
      <c r="G72" s="144" t="s">
        <v>622</v>
      </c>
      <c r="H72" s="144" t="s">
        <v>1140</v>
      </c>
      <c r="I72" s="144">
        <v>33</v>
      </c>
      <c r="J72" s="144">
        <v>3</v>
      </c>
      <c r="K72" s="144">
        <v>4.9</v>
      </c>
      <c r="L72" s="403">
        <v>54</v>
      </c>
      <c r="M72" s="403">
        <v>47</v>
      </c>
      <c r="N72" s="404">
        <v>3</v>
      </c>
      <c r="O72" s="404">
        <v>44</v>
      </c>
      <c r="P72" s="145" t="s">
        <v>434</v>
      </c>
    </row>
    <row r="73" spans="1:16" ht="12.75" customHeight="1">
      <c r="A73" s="143">
        <f t="shared" si="1"/>
        <v>41</v>
      </c>
      <c r="B73" s="144" t="s">
        <v>424</v>
      </c>
      <c r="C73" s="144" t="s">
        <v>435</v>
      </c>
      <c r="D73" s="401">
        <v>510962</v>
      </c>
      <c r="E73" s="402" t="s">
        <v>1179</v>
      </c>
      <c r="F73" s="401">
        <v>4</v>
      </c>
      <c r="G73" s="144" t="s">
        <v>622</v>
      </c>
      <c r="H73" s="144" t="s">
        <v>1140</v>
      </c>
      <c r="I73" s="144">
        <v>33</v>
      </c>
      <c r="J73" s="144">
        <v>8</v>
      </c>
      <c r="K73" s="144">
        <v>10</v>
      </c>
      <c r="L73" s="403">
        <v>124</v>
      </c>
      <c r="M73" s="403">
        <v>106</v>
      </c>
      <c r="N73" s="404">
        <v>8</v>
      </c>
      <c r="O73" s="404">
        <v>98</v>
      </c>
      <c r="P73" s="145" t="s">
        <v>434</v>
      </c>
    </row>
    <row r="74" spans="1:16" ht="12.75" customHeight="1" thickBot="1">
      <c r="A74" s="146">
        <f t="shared" si="1"/>
        <v>42</v>
      </c>
      <c r="B74" s="147" t="s">
        <v>424</v>
      </c>
      <c r="C74" s="147" t="s">
        <v>435</v>
      </c>
      <c r="D74" s="408">
        <v>510963</v>
      </c>
      <c r="E74" s="409" t="s">
        <v>1179</v>
      </c>
      <c r="F74" s="408">
        <v>4</v>
      </c>
      <c r="G74" s="147" t="s">
        <v>1180</v>
      </c>
      <c r="H74" s="147" t="s">
        <v>1140</v>
      </c>
      <c r="I74" s="147">
        <v>56</v>
      </c>
      <c r="J74" s="147">
        <v>22</v>
      </c>
      <c r="K74" s="147">
        <v>12.4</v>
      </c>
      <c r="L74" s="410">
        <v>53</v>
      </c>
      <c r="M74" s="410">
        <v>45</v>
      </c>
      <c r="N74" s="411">
        <v>6</v>
      </c>
      <c r="O74" s="411">
        <v>39</v>
      </c>
      <c r="P74" s="148" t="s">
        <v>436</v>
      </c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1">
    <mergeCell ref="A5:P5"/>
    <mergeCell ref="A29:P29"/>
    <mergeCell ref="P2:P3"/>
    <mergeCell ref="J2:J3"/>
    <mergeCell ref="K2:K3"/>
    <mergeCell ref="L2:M2"/>
    <mergeCell ref="N2:O2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30:A31"/>
    <mergeCell ref="B30:B31"/>
    <mergeCell ref="C30:C31"/>
    <mergeCell ref="D30:D31"/>
    <mergeCell ref="E30:E31"/>
    <mergeCell ref="F30:F31"/>
    <mergeCell ref="G30:G31"/>
    <mergeCell ref="H30:H31"/>
    <mergeCell ref="N30:O30"/>
    <mergeCell ref="P30:P31"/>
    <mergeCell ref="I30:I31"/>
    <mergeCell ref="J30:J31"/>
    <mergeCell ref="K30:K31"/>
    <mergeCell ref="L30:M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2015-12-31T07:41:21Z</cp:lastPrinted>
  <dcterms:created xsi:type="dcterms:W3CDTF">2015-04-27T11:47:22Z</dcterms:created>
  <dcterms:modified xsi:type="dcterms:W3CDTF">2016-02-01T14:43:12Z</dcterms:modified>
  <cp:category/>
  <cp:version/>
  <cp:contentType/>
  <cp:contentStatus/>
</cp:coreProperties>
</file>