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Біржові торги\3 квартал\"/>
    </mc:Choice>
  </mc:AlternateContent>
  <bookViews>
    <workbookView xWindow="0" yWindow="0" windowWidth="19065" windowHeight="10905"/>
  </bookViews>
  <sheets>
    <sheet name="по ДЛГ" sheetId="1" r:id="rId1"/>
    <sheet name="за категоріями" sheetId="3" r:id="rId2"/>
  </sheets>
  <definedNames>
    <definedName name="_xlnm.Print_Area" localSheetId="1">'за категоріями'!$A$1:$AX$80</definedName>
    <definedName name="_xlnm.Print_Area" localSheetId="0">'по ДЛГ'!$A$1:$AU$23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8" i="3" l="1"/>
  <c r="AS49" i="3"/>
  <c r="AS47" i="3"/>
  <c r="AS45" i="3"/>
  <c r="AT30" i="3" l="1"/>
  <c r="AT67" i="3"/>
  <c r="AS67" i="3"/>
  <c r="AS40" i="3"/>
  <c r="AV40" i="3" s="1"/>
  <c r="AT25" i="3"/>
  <c r="AS25" i="3"/>
  <c r="AV25" i="3"/>
  <c r="AT23" i="1" l="1"/>
  <c r="AT75" i="3"/>
  <c r="AT76" i="3"/>
  <c r="AT77" i="3"/>
  <c r="AT74" i="3"/>
  <c r="AS75" i="3"/>
  <c r="AS76" i="3"/>
  <c r="AS77" i="3"/>
  <c r="AS74" i="3"/>
  <c r="AN78" i="3"/>
  <c r="AP78" i="3"/>
  <c r="AQ78" i="3"/>
  <c r="AT60" i="3"/>
  <c r="AT61" i="3"/>
  <c r="AS60" i="3"/>
  <c r="AS61" i="3"/>
  <c r="AT59" i="3"/>
  <c r="AS59" i="3"/>
  <c r="AQ58" i="3"/>
  <c r="AP58" i="3"/>
  <c r="AT55" i="3"/>
  <c r="AT56" i="3"/>
  <c r="AS55" i="3"/>
  <c r="AS56" i="3"/>
  <c r="AT54" i="3"/>
  <c r="AS54" i="3"/>
  <c r="AQ53" i="3"/>
  <c r="AP53" i="3"/>
  <c r="AT47" i="3"/>
  <c r="AT48" i="3"/>
  <c r="AT46" i="3"/>
  <c r="AS46" i="3"/>
  <c r="AQ45" i="3"/>
  <c r="AQ72" i="3" s="1"/>
  <c r="AQ80" i="3" s="1"/>
  <c r="AP45" i="3"/>
  <c r="AP72" i="3" s="1"/>
  <c r="AP80" i="3" s="1"/>
  <c r="AT35" i="3"/>
  <c r="AS35" i="3"/>
  <c r="AT37" i="3"/>
  <c r="AT38" i="3"/>
  <c r="AT39" i="3"/>
  <c r="AS37" i="3"/>
  <c r="AS38" i="3"/>
  <c r="AS39" i="3"/>
  <c r="AT36" i="3"/>
  <c r="AS36" i="3"/>
  <c r="AQ35" i="3"/>
  <c r="AP35" i="3"/>
  <c r="AT27" i="3"/>
  <c r="AT28" i="3"/>
  <c r="AT29" i="3"/>
  <c r="AS27" i="3"/>
  <c r="AS28" i="3"/>
  <c r="AS29" i="3"/>
  <c r="AT26" i="3"/>
  <c r="AS26" i="3"/>
  <c r="AQ25" i="3"/>
  <c r="AP25" i="3"/>
  <c r="AT22" i="3"/>
  <c r="AT23" i="3"/>
  <c r="AT24" i="3"/>
  <c r="AS22" i="3"/>
  <c r="AS23" i="3"/>
  <c r="AS24" i="3"/>
  <c r="AT20" i="3"/>
  <c r="AS20" i="3"/>
  <c r="AT21" i="3"/>
  <c r="AS21" i="3"/>
  <c r="AQ20" i="3"/>
  <c r="AP20" i="3"/>
  <c r="AT15" i="3"/>
  <c r="AS15" i="3"/>
  <c r="AT17" i="3"/>
  <c r="AT18" i="3"/>
  <c r="AT19" i="3"/>
  <c r="AS17" i="3"/>
  <c r="AS18" i="3"/>
  <c r="AS19" i="3"/>
  <c r="AT16" i="3"/>
  <c r="AS16" i="3"/>
  <c r="AQ15" i="3"/>
  <c r="AP15" i="3"/>
  <c r="AT10" i="3"/>
  <c r="AS10" i="3"/>
  <c r="AT12" i="3"/>
  <c r="AT13" i="3"/>
  <c r="AT14" i="3"/>
  <c r="AS12" i="3"/>
  <c r="AS13" i="3"/>
  <c r="AS14" i="3"/>
  <c r="AT11" i="3"/>
  <c r="AS11" i="3"/>
  <c r="AQ10" i="3"/>
  <c r="AP10" i="3"/>
  <c r="AT5" i="3"/>
  <c r="AS5" i="3"/>
  <c r="AS7" i="3"/>
  <c r="AS8" i="3"/>
  <c r="AS9" i="3"/>
  <c r="AT6" i="3"/>
  <c r="AS6" i="3"/>
  <c r="AQ5" i="3"/>
  <c r="AP5" i="3"/>
  <c r="AR23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T5" i="1"/>
  <c r="AS5" i="1"/>
  <c r="AQ23" i="1"/>
  <c r="AP23" i="1"/>
  <c r="AT7" i="3" l="1"/>
  <c r="AT8" i="3"/>
  <c r="AT9" i="3"/>
  <c r="AN5" i="3"/>
  <c r="AM5" i="3"/>
  <c r="AM78" i="3"/>
  <c r="AT69" i="3"/>
  <c r="AT70" i="3"/>
  <c r="AT68" i="3"/>
  <c r="AS69" i="3"/>
  <c r="AS70" i="3"/>
  <c r="AS68" i="3"/>
  <c r="AN67" i="3"/>
  <c r="AM67" i="3"/>
  <c r="AN58" i="3"/>
  <c r="AM58" i="3"/>
  <c r="AN53" i="3"/>
  <c r="AN72" i="3" s="1"/>
  <c r="AN80" i="3" s="1"/>
  <c r="AM53" i="3"/>
  <c r="AT40" i="3"/>
  <c r="AT42" i="3"/>
  <c r="AT43" i="3"/>
  <c r="AT44" i="3"/>
  <c r="AT41" i="3"/>
  <c r="AS42" i="3"/>
  <c r="AS43" i="3"/>
  <c r="AS44" i="3"/>
  <c r="AS41" i="3"/>
  <c r="AO42" i="3"/>
  <c r="AO43" i="3"/>
  <c r="AO44" i="3"/>
  <c r="AO41" i="3"/>
  <c r="AO40" i="3"/>
  <c r="AN40" i="3"/>
  <c r="AM40" i="3"/>
  <c r="AN25" i="3"/>
  <c r="AM25" i="3"/>
  <c r="AN35" i="3"/>
  <c r="AM35" i="3"/>
  <c r="AN20" i="3"/>
  <c r="AM20" i="3"/>
  <c r="AO17" i="3"/>
  <c r="AO18" i="3"/>
  <c r="AO19" i="3"/>
  <c r="AO16" i="3"/>
  <c r="AO15" i="3"/>
  <c r="AN15" i="3"/>
  <c r="AM15" i="3"/>
  <c r="AL15" i="3"/>
  <c r="AO12" i="3"/>
  <c r="AO13" i="3"/>
  <c r="AO14" i="3"/>
  <c r="AO11" i="3"/>
  <c r="AO10" i="3"/>
  <c r="AN10" i="3"/>
  <c r="AM10" i="3"/>
  <c r="AO23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5" i="1"/>
  <c r="AN23" i="1"/>
  <c r="AM23" i="1"/>
  <c r="AM72" i="3" l="1"/>
  <c r="AM80" i="3" s="1"/>
  <c r="AL23" i="1"/>
  <c r="AL5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6" i="1"/>
  <c r="AK23" i="1"/>
  <c r="AL10" i="3"/>
  <c r="AL12" i="3"/>
  <c r="AL13" i="3"/>
  <c r="AL14" i="3"/>
  <c r="AL11" i="3"/>
  <c r="AL35" i="3"/>
  <c r="AL36" i="3"/>
  <c r="AL38" i="3"/>
  <c r="AL39" i="3"/>
  <c r="AL37" i="3"/>
  <c r="AK35" i="3"/>
  <c r="AK10" i="3"/>
  <c r="AW11" i="3"/>
  <c r="AS78" i="3" l="1"/>
  <c r="AV74" i="3"/>
  <c r="AV78" i="3"/>
  <c r="L78" i="3"/>
  <c r="AJ23" i="1"/>
  <c r="AK78" i="3"/>
  <c r="AJ78" i="3"/>
  <c r="AH72" i="3"/>
  <c r="AI72" i="3"/>
  <c r="AK72" i="3"/>
  <c r="AJ67" i="3"/>
  <c r="AJ58" i="3"/>
  <c r="AJ53" i="3"/>
  <c r="AJ40" i="3"/>
  <c r="AJ35" i="3"/>
  <c r="AS30" i="3"/>
  <c r="AS32" i="3"/>
  <c r="AS33" i="3"/>
  <c r="AS34" i="3"/>
  <c r="AS31" i="3"/>
  <c r="AJ30" i="3"/>
  <c r="AJ25" i="3"/>
  <c r="AJ20" i="3"/>
  <c r="AJ15" i="3"/>
  <c r="AJ10" i="3"/>
  <c r="AJ5" i="3"/>
  <c r="AS23" i="1" l="1"/>
  <c r="AK80" i="3"/>
  <c r="AJ72" i="3"/>
  <c r="AT78" i="3"/>
  <c r="AI78" i="3"/>
  <c r="AH80" i="3"/>
  <c r="AH78" i="3"/>
  <c r="AG78" i="3"/>
  <c r="AG67" i="3"/>
  <c r="AG58" i="3"/>
  <c r="AG53" i="3"/>
  <c r="AG45" i="3"/>
  <c r="AG40" i="3"/>
  <c r="AG35" i="3"/>
  <c r="AH30" i="3"/>
  <c r="AG30" i="3"/>
  <c r="AH25" i="3"/>
  <c r="AG25" i="3"/>
  <c r="AH20" i="3"/>
  <c r="AG20" i="3"/>
  <c r="AH15" i="3"/>
  <c r="AG15" i="3"/>
  <c r="AH10" i="3"/>
  <c r="AG10" i="3"/>
  <c r="AH5" i="3"/>
  <c r="AG5" i="3"/>
  <c r="AJ80" i="3" l="1"/>
  <c r="AG72" i="3"/>
  <c r="AG80" i="3" s="1"/>
  <c r="AI80" i="3" s="1"/>
  <c r="AD78" i="3"/>
  <c r="AB72" i="3"/>
  <c r="AE72" i="3"/>
  <c r="AE80" i="3" s="1"/>
  <c r="AD67" i="3"/>
  <c r="AD58" i="3"/>
  <c r="AD53" i="3"/>
  <c r="AD40" i="3"/>
  <c r="AD35" i="3"/>
  <c r="AD30" i="3"/>
  <c r="AF26" i="3"/>
  <c r="AF27" i="3"/>
  <c r="AF28" i="3"/>
  <c r="AF29" i="3"/>
  <c r="AF25" i="3"/>
  <c r="AE25" i="3"/>
  <c r="AD25" i="3"/>
  <c r="AD20" i="3"/>
  <c r="AD15" i="3"/>
  <c r="AD10" i="3"/>
  <c r="AE5" i="3"/>
  <c r="AD5" i="3"/>
  <c r="AD72" i="3" l="1"/>
  <c r="AD80" i="3" s="1"/>
  <c r="AF80" i="3" s="1"/>
  <c r="AL80" i="3"/>
  <c r="AF72" i="3"/>
  <c r="AA45" i="3"/>
  <c r="AA40" i="3"/>
  <c r="X78" i="3" l="1"/>
  <c r="AS71" i="3"/>
  <c r="X67" i="3"/>
  <c r="X45" i="3"/>
  <c r="X40" i="3"/>
  <c r="X35" i="3"/>
  <c r="X25" i="3"/>
  <c r="X20" i="3"/>
  <c r="X15" i="3"/>
  <c r="X10" i="3"/>
  <c r="X5" i="3"/>
  <c r="T17" i="3" l="1"/>
  <c r="T18" i="3"/>
  <c r="T19" i="3"/>
  <c r="T15" i="3"/>
  <c r="T16" i="3"/>
  <c r="W23" i="3"/>
  <c r="W22" i="3"/>
  <c r="W20" i="3"/>
  <c r="W7" i="3"/>
  <c r="W8" i="3"/>
  <c r="W6" i="3"/>
  <c r="V20" i="3"/>
  <c r="V5" i="3"/>
  <c r="U78" i="3" l="1"/>
  <c r="U67" i="3"/>
  <c r="U45" i="3"/>
  <c r="U40" i="3"/>
  <c r="U35" i="3"/>
  <c r="U25" i="3"/>
  <c r="U20" i="3"/>
  <c r="U15" i="3"/>
  <c r="U10" i="3"/>
  <c r="U5" i="3"/>
  <c r="W5" i="3" s="1"/>
  <c r="S63" i="3" l="1"/>
  <c r="S67" i="3"/>
  <c r="R67" i="3"/>
  <c r="R63" i="3"/>
  <c r="S58" i="3"/>
  <c r="R58" i="3"/>
  <c r="S53" i="3"/>
  <c r="R53" i="3"/>
  <c r="S45" i="3"/>
  <c r="R45" i="3"/>
  <c r="S40" i="3"/>
  <c r="R40" i="3"/>
  <c r="S35" i="3"/>
  <c r="R35" i="3"/>
  <c r="S30" i="3"/>
  <c r="R30" i="3"/>
  <c r="S25" i="3"/>
  <c r="R25" i="3"/>
  <c r="S20" i="3"/>
  <c r="R20" i="3"/>
  <c r="S15" i="3"/>
  <c r="S72" i="3" s="1"/>
  <c r="R15" i="3"/>
  <c r="S10" i="3"/>
  <c r="R10" i="3"/>
  <c r="S5" i="3"/>
  <c r="R5" i="3"/>
  <c r="R72" i="3" l="1"/>
  <c r="L66" i="3"/>
  <c r="O67" i="3" l="1"/>
  <c r="J25" i="3" l="1"/>
  <c r="I25" i="3"/>
  <c r="Q26" i="3"/>
  <c r="H56" i="3"/>
  <c r="G53" i="3"/>
  <c r="F53" i="3"/>
  <c r="H9" i="3"/>
  <c r="H8" i="3"/>
  <c r="D78" i="3"/>
  <c r="C78" i="3"/>
  <c r="H53" i="3" l="1"/>
  <c r="T75" i="3"/>
  <c r="T76" i="3"/>
  <c r="T77" i="3"/>
  <c r="T74" i="3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5" i="1"/>
  <c r="AH23" i="1"/>
  <c r="AG23" i="1"/>
  <c r="AI23" i="1" l="1"/>
  <c r="AB78" i="3"/>
  <c r="AA78" i="3"/>
  <c r="AB20" i="3"/>
  <c r="AA20" i="3"/>
  <c r="AB67" i="3" l="1"/>
  <c r="AA67" i="3"/>
  <c r="AS62" i="3"/>
  <c r="AS64" i="3"/>
  <c r="AS65" i="3"/>
  <c r="AS66" i="3"/>
  <c r="AA58" i="3"/>
  <c r="AA53" i="3"/>
  <c r="AS52" i="3"/>
  <c r="AA50" i="3"/>
  <c r="AC36" i="3"/>
  <c r="AC37" i="3"/>
  <c r="AC38" i="3"/>
  <c r="AC39" i="3"/>
  <c r="AB35" i="3"/>
  <c r="Z35" i="3"/>
  <c r="AA35" i="3"/>
  <c r="AC31" i="3"/>
  <c r="AC32" i="3"/>
  <c r="AC33" i="3"/>
  <c r="AC34" i="3"/>
  <c r="AB30" i="3"/>
  <c r="AA30" i="3"/>
  <c r="AB25" i="3"/>
  <c r="AA25" i="3"/>
  <c r="AA15" i="3"/>
  <c r="AC11" i="3"/>
  <c r="AC12" i="3"/>
  <c r="AC13" i="3"/>
  <c r="AC14" i="3"/>
  <c r="AB10" i="3"/>
  <c r="AA10" i="3"/>
  <c r="AT31" i="3"/>
  <c r="AT32" i="3"/>
  <c r="AT33" i="3"/>
  <c r="AT34" i="3"/>
  <c r="AT49" i="3"/>
  <c r="AT51" i="3"/>
  <c r="AT52" i="3"/>
  <c r="AT57" i="3"/>
  <c r="AT62" i="3"/>
  <c r="AT64" i="3"/>
  <c r="AT65" i="3"/>
  <c r="AT66" i="3"/>
  <c r="AB5" i="3"/>
  <c r="AA5" i="3"/>
  <c r="AC35" i="3" l="1"/>
  <c r="AA72" i="3"/>
  <c r="AC10" i="3"/>
  <c r="AB80" i="3"/>
  <c r="AC30" i="3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5" i="1"/>
  <c r="AE23" i="1"/>
  <c r="AD23" i="1"/>
  <c r="Z60" i="3"/>
  <c r="Z61" i="3"/>
  <c r="Z59" i="3"/>
  <c r="Y58" i="3"/>
  <c r="X58" i="3"/>
  <c r="Z55" i="3"/>
  <c r="Z56" i="3"/>
  <c r="Z54" i="3"/>
  <c r="Y53" i="3"/>
  <c r="X53" i="3"/>
  <c r="X72" i="3" s="1"/>
  <c r="Y72" i="3" l="1"/>
  <c r="AF23" i="1"/>
  <c r="Z58" i="3"/>
  <c r="AA80" i="3"/>
  <c r="AC80" i="3" s="1"/>
  <c r="Y80" i="3"/>
  <c r="Z53" i="3"/>
  <c r="AU17" i="3"/>
  <c r="AU76" i="3"/>
  <c r="AU6" i="3"/>
  <c r="AU8" i="3"/>
  <c r="AU12" i="3"/>
  <c r="AU14" i="3"/>
  <c r="AU16" i="3"/>
  <c r="AU18" i="3"/>
  <c r="AU22" i="3"/>
  <c r="AU24" i="3"/>
  <c r="AU26" i="3"/>
  <c r="AU32" i="3"/>
  <c r="AU36" i="3"/>
  <c r="AU38" i="3"/>
  <c r="AU41" i="3"/>
  <c r="AU42" i="3"/>
  <c r="AU44" i="3"/>
  <c r="AU46" i="3"/>
  <c r="AU47" i="3"/>
  <c r="AU48" i="3"/>
  <c r="AU49" i="3"/>
  <c r="AS51" i="3"/>
  <c r="AU52" i="3"/>
  <c r="AU54" i="3"/>
  <c r="AU56" i="3"/>
  <c r="AS57" i="3"/>
  <c r="AU60" i="3"/>
  <c r="AU62" i="3"/>
  <c r="AU64" i="3"/>
  <c r="AU66" i="3"/>
  <c r="AU68" i="3"/>
  <c r="AU70" i="3"/>
  <c r="AU74" i="3"/>
  <c r="AU7" i="3"/>
  <c r="AU9" i="3"/>
  <c r="AU11" i="3"/>
  <c r="AU13" i="3"/>
  <c r="AU19" i="3"/>
  <c r="AU21" i="3"/>
  <c r="AU23" i="3"/>
  <c r="AU27" i="3"/>
  <c r="AU29" i="3"/>
  <c r="AU31" i="3"/>
  <c r="AU37" i="3"/>
  <c r="AU39" i="3"/>
  <c r="AU43" i="3"/>
  <c r="AU51" i="3"/>
  <c r="AU55" i="3"/>
  <c r="AU57" i="3"/>
  <c r="AU59" i="3"/>
  <c r="AU61" i="3"/>
  <c r="AU65" i="3"/>
  <c r="AU67" i="3"/>
  <c r="AU69" i="3"/>
  <c r="AU75" i="3"/>
  <c r="AU77" i="3"/>
  <c r="W59" i="3"/>
  <c r="W60" i="3"/>
  <c r="W61" i="3"/>
  <c r="W55" i="3"/>
  <c r="W56" i="3"/>
  <c r="W54" i="3"/>
  <c r="V58" i="3"/>
  <c r="U58" i="3"/>
  <c r="V53" i="3"/>
  <c r="V72" i="3" s="1"/>
  <c r="V80" i="3" s="1"/>
  <c r="U53" i="3"/>
  <c r="U72" i="3" s="1"/>
  <c r="S78" i="3"/>
  <c r="S80" i="3" s="1"/>
  <c r="R78" i="3"/>
  <c r="R80" i="3" s="1"/>
  <c r="P78" i="3"/>
  <c r="O78" i="3"/>
  <c r="P63" i="3"/>
  <c r="O63" i="3"/>
  <c r="AS63" i="3" s="1"/>
  <c r="P58" i="3"/>
  <c r="AT58" i="3" s="1"/>
  <c r="O58" i="3"/>
  <c r="AS58" i="3" s="1"/>
  <c r="P53" i="3"/>
  <c r="AT53" i="3" s="1"/>
  <c r="O53" i="3"/>
  <c r="P50" i="3"/>
  <c r="AT50" i="3" s="1"/>
  <c r="O50" i="3"/>
  <c r="AS50" i="3" s="1"/>
  <c r="P45" i="3"/>
  <c r="AT45" i="3" s="1"/>
  <c r="O45" i="3"/>
  <c r="P40" i="3"/>
  <c r="O40" i="3"/>
  <c r="P35" i="3"/>
  <c r="O35" i="3"/>
  <c r="Q31" i="3"/>
  <c r="Q32" i="3"/>
  <c r="Q33" i="3"/>
  <c r="Q34" i="3"/>
  <c r="P30" i="3"/>
  <c r="O30" i="3"/>
  <c r="P25" i="3"/>
  <c r="O25" i="3"/>
  <c r="P20" i="3"/>
  <c r="O20" i="3"/>
  <c r="P15" i="3"/>
  <c r="AW15" i="3" s="1"/>
  <c r="O15" i="3"/>
  <c r="P10" i="3"/>
  <c r="O10" i="3"/>
  <c r="Q6" i="3"/>
  <c r="Q7" i="3"/>
  <c r="Q8" i="3"/>
  <c r="Q9" i="3"/>
  <c r="Q11" i="3"/>
  <c r="Q12" i="3"/>
  <c r="Q13" i="3"/>
  <c r="Q14" i="3"/>
  <c r="Q16" i="3"/>
  <c r="Q17" i="3"/>
  <c r="Q18" i="3"/>
  <c r="Q19" i="3"/>
  <c r="Q21" i="3"/>
  <c r="Q22" i="3"/>
  <c r="Q23" i="3"/>
  <c r="Q24" i="3"/>
  <c r="Q27" i="3"/>
  <c r="Q28" i="3"/>
  <c r="Q29" i="3"/>
  <c r="Q36" i="3"/>
  <c r="Q37" i="3"/>
  <c r="Q38" i="3"/>
  <c r="Q39" i="3"/>
  <c r="Q41" i="3"/>
  <c r="Q42" i="3"/>
  <c r="Q43" i="3"/>
  <c r="Q44" i="3"/>
  <c r="Q46" i="3"/>
  <c r="Q47" i="3"/>
  <c r="Q48" i="3"/>
  <c r="Q49" i="3"/>
  <c r="Q51" i="3"/>
  <c r="Q52" i="3"/>
  <c r="Q54" i="3"/>
  <c r="Q55" i="3"/>
  <c r="Q56" i="3"/>
  <c r="Q57" i="3"/>
  <c r="Q59" i="3"/>
  <c r="Q60" i="3"/>
  <c r="Q61" i="3"/>
  <c r="Q62" i="3"/>
  <c r="Q64" i="3"/>
  <c r="Q65" i="3"/>
  <c r="Q66" i="3"/>
  <c r="Q68" i="3"/>
  <c r="Q69" i="3"/>
  <c r="Q70" i="3"/>
  <c r="Q74" i="3"/>
  <c r="Q75" i="3"/>
  <c r="Q76" i="3"/>
  <c r="Q77" i="3"/>
  <c r="P5" i="3"/>
  <c r="O5" i="3"/>
  <c r="Q53" i="3" l="1"/>
  <c r="AS53" i="3"/>
  <c r="AU53" i="3" s="1"/>
  <c r="W72" i="3"/>
  <c r="Q50" i="3"/>
  <c r="AU50" i="3"/>
  <c r="Q63" i="3"/>
  <c r="AT63" i="3"/>
  <c r="AU63" i="3" s="1"/>
  <c r="AU5" i="3"/>
  <c r="T80" i="3"/>
  <c r="AU78" i="3"/>
  <c r="AU58" i="3"/>
  <c r="Q58" i="3"/>
  <c r="Q45" i="3"/>
  <c r="AU45" i="3"/>
  <c r="Q40" i="3"/>
  <c r="AU40" i="3"/>
  <c r="Q5" i="3"/>
  <c r="W53" i="3"/>
  <c r="U80" i="3"/>
  <c r="W80" i="3" s="1"/>
  <c r="Z72" i="3"/>
  <c r="X80" i="3"/>
  <c r="AU34" i="3"/>
  <c r="AU33" i="3"/>
  <c r="AU30" i="3"/>
  <c r="Q35" i="3"/>
  <c r="AU35" i="3"/>
  <c r="AU28" i="3"/>
  <c r="AU25" i="3"/>
  <c r="Q25" i="3"/>
  <c r="AU20" i="3"/>
  <c r="Q15" i="3"/>
  <c r="P72" i="3"/>
  <c r="AT72" i="3" s="1"/>
  <c r="AU10" i="3"/>
  <c r="O72" i="3"/>
  <c r="AS72" i="3" s="1"/>
  <c r="T78" i="3"/>
  <c r="Q78" i="3"/>
  <c r="Q30" i="3"/>
  <c r="Q20" i="3"/>
  <c r="Q10" i="3"/>
  <c r="M6" i="3"/>
  <c r="AW6" i="3" s="1"/>
  <c r="M7" i="3"/>
  <c r="AW7" i="3" s="1"/>
  <c r="M8" i="3"/>
  <c r="AW8" i="3" s="1"/>
  <c r="M9" i="3"/>
  <c r="AW9" i="3" s="1"/>
  <c r="M11" i="3"/>
  <c r="M12" i="3"/>
  <c r="AW12" i="3" s="1"/>
  <c r="M13" i="3"/>
  <c r="AW13" i="3" s="1"/>
  <c r="M14" i="3"/>
  <c r="AW14" i="3" s="1"/>
  <c r="M16" i="3"/>
  <c r="AW16" i="3" s="1"/>
  <c r="M17" i="3"/>
  <c r="M18" i="3"/>
  <c r="AW18" i="3" s="1"/>
  <c r="M19" i="3"/>
  <c r="AW19" i="3" s="1"/>
  <c r="M21" i="3"/>
  <c r="AW21" i="3" s="1"/>
  <c r="M22" i="3"/>
  <c r="AW22" i="3" s="1"/>
  <c r="M23" i="3"/>
  <c r="AW23" i="3" s="1"/>
  <c r="M24" i="3"/>
  <c r="AW24" i="3" s="1"/>
  <c r="M26" i="3"/>
  <c r="AW26" i="3" s="1"/>
  <c r="M27" i="3"/>
  <c r="AW27" i="3" s="1"/>
  <c r="M28" i="3"/>
  <c r="AW28" i="3" s="1"/>
  <c r="M29" i="3"/>
  <c r="AW29" i="3" s="1"/>
  <c r="M31" i="3"/>
  <c r="AW31" i="3" s="1"/>
  <c r="M32" i="3"/>
  <c r="AW32" i="3" s="1"/>
  <c r="M33" i="3"/>
  <c r="AW33" i="3" s="1"/>
  <c r="M34" i="3"/>
  <c r="AW34" i="3" s="1"/>
  <c r="M36" i="3"/>
  <c r="AW36" i="3" s="1"/>
  <c r="M37" i="3"/>
  <c r="AW37" i="3" s="1"/>
  <c r="M38" i="3"/>
  <c r="AW38" i="3" s="1"/>
  <c r="M39" i="3"/>
  <c r="AW39" i="3" s="1"/>
  <c r="M41" i="3"/>
  <c r="AW41" i="3" s="1"/>
  <c r="M42" i="3"/>
  <c r="AW42" i="3" s="1"/>
  <c r="M43" i="3"/>
  <c r="AW43" i="3" s="1"/>
  <c r="M44" i="3"/>
  <c r="AW44" i="3" s="1"/>
  <c r="M46" i="3"/>
  <c r="AW46" i="3" s="1"/>
  <c r="M47" i="3"/>
  <c r="AW47" i="3" s="1"/>
  <c r="M48" i="3"/>
  <c r="AW48" i="3" s="1"/>
  <c r="M49" i="3"/>
  <c r="AW49" i="3" s="1"/>
  <c r="M51" i="3"/>
  <c r="AW51" i="3" s="1"/>
  <c r="M52" i="3"/>
  <c r="AW52" i="3" s="1"/>
  <c r="M54" i="3"/>
  <c r="AW54" i="3" s="1"/>
  <c r="M55" i="3"/>
  <c r="AW55" i="3" s="1"/>
  <c r="M56" i="3"/>
  <c r="AW56" i="3" s="1"/>
  <c r="M57" i="3"/>
  <c r="AW57" i="3" s="1"/>
  <c r="M59" i="3"/>
  <c r="AW59" i="3" s="1"/>
  <c r="M60" i="3"/>
  <c r="AW60" i="3" s="1"/>
  <c r="M61" i="3"/>
  <c r="AW61" i="3" s="1"/>
  <c r="M62" i="3"/>
  <c r="AW62" i="3" s="1"/>
  <c r="M64" i="3"/>
  <c r="AW64" i="3" s="1"/>
  <c r="M65" i="3"/>
  <c r="AW65" i="3" s="1"/>
  <c r="M66" i="3"/>
  <c r="AW66" i="3" s="1"/>
  <c r="M68" i="3"/>
  <c r="AW68" i="3" s="1"/>
  <c r="M69" i="3"/>
  <c r="AW69" i="3" s="1"/>
  <c r="M70" i="3"/>
  <c r="M74" i="3"/>
  <c r="M75" i="3"/>
  <c r="M76" i="3"/>
  <c r="M77" i="3"/>
  <c r="L6" i="3"/>
  <c r="AV6" i="3" s="1"/>
  <c r="L7" i="3"/>
  <c r="AV7" i="3" s="1"/>
  <c r="L8" i="3"/>
  <c r="AV8" i="3" s="1"/>
  <c r="L9" i="3"/>
  <c r="AV9" i="3" s="1"/>
  <c r="L11" i="3"/>
  <c r="AV11" i="3" s="1"/>
  <c r="L12" i="3"/>
  <c r="AV12" i="3" s="1"/>
  <c r="L13" i="3"/>
  <c r="AV13" i="3" s="1"/>
  <c r="L14" i="3"/>
  <c r="AV14" i="3" s="1"/>
  <c r="L16" i="3"/>
  <c r="AV16" i="3" s="1"/>
  <c r="L17" i="3"/>
  <c r="AV17" i="3" s="1"/>
  <c r="L18" i="3"/>
  <c r="AV18" i="3" s="1"/>
  <c r="L19" i="3"/>
  <c r="AV19" i="3" s="1"/>
  <c r="L21" i="3"/>
  <c r="AV21" i="3" s="1"/>
  <c r="L22" i="3"/>
  <c r="AV22" i="3" s="1"/>
  <c r="L23" i="3"/>
  <c r="AV23" i="3" s="1"/>
  <c r="L24" i="3"/>
  <c r="AV24" i="3" s="1"/>
  <c r="L26" i="3"/>
  <c r="AV26" i="3" s="1"/>
  <c r="L27" i="3"/>
  <c r="AV27" i="3" s="1"/>
  <c r="L28" i="3"/>
  <c r="AV28" i="3" s="1"/>
  <c r="L29" i="3"/>
  <c r="AV29" i="3" s="1"/>
  <c r="L31" i="3"/>
  <c r="AV31" i="3" s="1"/>
  <c r="L32" i="3"/>
  <c r="AV32" i="3" s="1"/>
  <c r="L33" i="3"/>
  <c r="AV33" i="3" s="1"/>
  <c r="L34" i="3"/>
  <c r="AV34" i="3" s="1"/>
  <c r="L36" i="3"/>
  <c r="AV36" i="3" s="1"/>
  <c r="AX36" i="3" s="1"/>
  <c r="L37" i="3"/>
  <c r="AV37" i="3" s="1"/>
  <c r="L38" i="3"/>
  <c r="AV38" i="3" s="1"/>
  <c r="L39" i="3"/>
  <c r="AV39" i="3" s="1"/>
  <c r="L41" i="3"/>
  <c r="AV41" i="3" s="1"/>
  <c r="L42" i="3"/>
  <c r="AV42" i="3" s="1"/>
  <c r="L43" i="3"/>
  <c r="AV43" i="3" s="1"/>
  <c r="L44" i="3"/>
  <c r="AV44" i="3" s="1"/>
  <c r="L46" i="3"/>
  <c r="AV46" i="3" s="1"/>
  <c r="L47" i="3"/>
  <c r="AV47" i="3" s="1"/>
  <c r="L48" i="3"/>
  <c r="AV48" i="3" s="1"/>
  <c r="L49" i="3"/>
  <c r="AV49" i="3" s="1"/>
  <c r="L51" i="3"/>
  <c r="AV51" i="3" s="1"/>
  <c r="L52" i="3"/>
  <c r="AV52" i="3" s="1"/>
  <c r="AX52" i="3" s="1"/>
  <c r="L54" i="3"/>
  <c r="AV54" i="3" s="1"/>
  <c r="L55" i="3"/>
  <c r="AV55" i="3" s="1"/>
  <c r="AX55" i="3" s="1"/>
  <c r="L56" i="3"/>
  <c r="AV56" i="3" s="1"/>
  <c r="L57" i="3"/>
  <c r="AV57" i="3" s="1"/>
  <c r="L59" i="3"/>
  <c r="AV59" i="3" s="1"/>
  <c r="L60" i="3"/>
  <c r="AV60" i="3" s="1"/>
  <c r="L61" i="3"/>
  <c r="AV61" i="3" s="1"/>
  <c r="L62" i="3"/>
  <c r="AV62" i="3" s="1"/>
  <c r="AX62" i="3" s="1"/>
  <c r="L64" i="3"/>
  <c r="AV64" i="3" s="1"/>
  <c r="AX64" i="3" s="1"/>
  <c r="L65" i="3"/>
  <c r="AV65" i="3" s="1"/>
  <c r="AV66" i="3"/>
  <c r="AX66" i="3" s="1"/>
  <c r="L68" i="3"/>
  <c r="AV68" i="3" s="1"/>
  <c r="AX68" i="3" s="1"/>
  <c r="L69" i="3"/>
  <c r="AV69" i="3" s="1"/>
  <c r="AX69" i="3" s="1"/>
  <c r="L70" i="3"/>
  <c r="AV70" i="3" s="1"/>
  <c r="L74" i="3"/>
  <c r="L75" i="3"/>
  <c r="AV75" i="3" s="1"/>
  <c r="L76" i="3"/>
  <c r="AV76" i="3" s="1"/>
  <c r="L77" i="3"/>
  <c r="AV77" i="3" s="1"/>
  <c r="J58" i="3"/>
  <c r="I58" i="3"/>
  <c r="K54" i="3"/>
  <c r="K55" i="3"/>
  <c r="K56" i="3"/>
  <c r="K57" i="3"/>
  <c r="K59" i="3"/>
  <c r="K60" i="3"/>
  <c r="K61" i="3"/>
  <c r="K62" i="3"/>
  <c r="J53" i="3"/>
  <c r="I53" i="3"/>
  <c r="I72" i="3" s="1"/>
  <c r="H74" i="3"/>
  <c r="H75" i="3"/>
  <c r="H76" i="3"/>
  <c r="H77" i="3"/>
  <c r="G78" i="3"/>
  <c r="M78" i="3" s="1"/>
  <c r="F78" i="3"/>
  <c r="H61" i="3"/>
  <c r="H62" i="3"/>
  <c r="G58" i="3"/>
  <c r="F58" i="3"/>
  <c r="G35" i="3"/>
  <c r="F35" i="3"/>
  <c r="G25" i="3"/>
  <c r="F25" i="3"/>
  <c r="G20" i="3"/>
  <c r="F20" i="3"/>
  <c r="G5" i="3"/>
  <c r="F5" i="3"/>
  <c r="AX57" i="3" l="1"/>
  <c r="N62" i="3"/>
  <c r="N57" i="3"/>
  <c r="AX51" i="3"/>
  <c r="N51" i="3"/>
  <c r="AX38" i="3"/>
  <c r="AX28" i="3"/>
  <c r="K53" i="3"/>
  <c r="I80" i="3"/>
  <c r="H58" i="3"/>
  <c r="H25" i="3"/>
  <c r="AX56" i="3"/>
  <c r="N17" i="3"/>
  <c r="N8" i="3"/>
  <c r="N6" i="3"/>
  <c r="H78" i="3"/>
  <c r="N78" i="3"/>
  <c r="AW78" i="3"/>
  <c r="AX78" i="3" s="1"/>
  <c r="N76" i="3"/>
  <c r="AW76" i="3"/>
  <c r="AX76" i="3" s="1"/>
  <c r="N74" i="3"/>
  <c r="AW74" i="3"/>
  <c r="AX74" i="3" s="1"/>
  <c r="N77" i="3"/>
  <c r="AW77" i="3"/>
  <c r="AX77" i="3" s="1"/>
  <c r="N75" i="3"/>
  <c r="AW75" i="3"/>
  <c r="AX75" i="3" s="1"/>
  <c r="N68" i="3"/>
  <c r="N70" i="3"/>
  <c r="AW70" i="3"/>
  <c r="AX70" i="3" s="1"/>
  <c r="N69" i="3"/>
  <c r="AX65" i="3"/>
  <c r="N66" i="3"/>
  <c r="AX60" i="3"/>
  <c r="N60" i="3"/>
  <c r="F72" i="3"/>
  <c r="F80" i="3" s="1"/>
  <c r="AX61" i="3"/>
  <c r="AX59" i="3"/>
  <c r="N61" i="3"/>
  <c r="N59" i="3"/>
  <c r="J72" i="3"/>
  <c r="AX54" i="3"/>
  <c r="N56" i="3"/>
  <c r="N54" i="3"/>
  <c r="N55" i="3"/>
  <c r="N52" i="3"/>
  <c r="AX49" i="3"/>
  <c r="AX47" i="3"/>
  <c r="N48" i="3"/>
  <c r="N46" i="3"/>
  <c r="AX48" i="3"/>
  <c r="AX46" i="3"/>
  <c r="N49" i="3"/>
  <c r="N47" i="3"/>
  <c r="AX44" i="3"/>
  <c r="AX42" i="3"/>
  <c r="N44" i="3"/>
  <c r="N42" i="3"/>
  <c r="AX43" i="3"/>
  <c r="AX41" i="3"/>
  <c r="N43" i="3"/>
  <c r="N41" i="3"/>
  <c r="AX37" i="3"/>
  <c r="AX39" i="3"/>
  <c r="N38" i="3"/>
  <c r="N36" i="3"/>
  <c r="N39" i="3"/>
  <c r="N37" i="3"/>
  <c r="AX33" i="3"/>
  <c r="AX31" i="3"/>
  <c r="N33" i="3"/>
  <c r="N31" i="3"/>
  <c r="AX34" i="3"/>
  <c r="AX32" i="3"/>
  <c r="N34" i="3"/>
  <c r="N32" i="3"/>
  <c r="G72" i="3"/>
  <c r="G80" i="3" s="1"/>
  <c r="AX29" i="3"/>
  <c r="N28" i="3"/>
  <c r="N26" i="3"/>
  <c r="AX27" i="3"/>
  <c r="AX26" i="3"/>
  <c r="N29" i="3"/>
  <c r="N27" i="3"/>
  <c r="AX23" i="3"/>
  <c r="AX21" i="3"/>
  <c r="N23" i="3"/>
  <c r="N21" i="3"/>
  <c r="AX24" i="3"/>
  <c r="AX22" i="3"/>
  <c r="N24" i="3"/>
  <c r="N22" i="3"/>
  <c r="AX19" i="3"/>
  <c r="AX13" i="3"/>
  <c r="AX12" i="3"/>
  <c r="N18" i="3"/>
  <c r="N16" i="3"/>
  <c r="AW17" i="3"/>
  <c r="AX17" i="3" s="1"/>
  <c r="AX18" i="3"/>
  <c r="AX16" i="3"/>
  <c r="N19" i="3"/>
  <c r="AX11" i="3"/>
  <c r="N13" i="3"/>
  <c r="N11" i="3"/>
  <c r="AX14" i="3"/>
  <c r="N14" i="3"/>
  <c r="N12" i="3"/>
  <c r="H5" i="3"/>
  <c r="AX9" i="3"/>
  <c r="AX7" i="3"/>
  <c r="AX8" i="3"/>
  <c r="AX6" i="3"/>
  <c r="N9" i="3"/>
  <c r="N7" i="3"/>
  <c r="Z80" i="3"/>
  <c r="AU15" i="3"/>
  <c r="Q72" i="3"/>
  <c r="P80" i="3"/>
  <c r="AT80" i="3" s="1"/>
  <c r="O80" i="3"/>
  <c r="AS80" i="3" s="1"/>
  <c r="K58" i="3"/>
  <c r="D67" i="3"/>
  <c r="M67" i="3" s="1"/>
  <c r="C67" i="3"/>
  <c r="L67" i="3" s="1"/>
  <c r="AV67" i="3" s="1"/>
  <c r="D63" i="3"/>
  <c r="M63" i="3" s="1"/>
  <c r="C63" i="3"/>
  <c r="L63" i="3" s="1"/>
  <c r="AV63" i="3" s="1"/>
  <c r="D58" i="3"/>
  <c r="M58" i="3" s="1"/>
  <c r="C58" i="3"/>
  <c r="L58" i="3" s="1"/>
  <c r="AV58" i="3" s="1"/>
  <c r="D53" i="3"/>
  <c r="M53" i="3" s="1"/>
  <c r="C53" i="3"/>
  <c r="L53" i="3" s="1"/>
  <c r="AV53" i="3" s="1"/>
  <c r="D50" i="3"/>
  <c r="M50" i="3" s="1"/>
  <c r="AW50" i="3" s="1"/>
  <c r="C50" i="3"/>
  <c r="L50" i="3" s="1"/>
  <c r="D45" i="3"/>
  <c r="M45" i="3" s="1"/>
  <c r="C45" i="3"/>
  <c r="L45" i="3" s="1"/>
  <c r="AV45" i="3" s="1"/>
  <c r="D40" i="3"/>
  <c r="M40" i="3" s="1"/>
  <c r="C40" i="3"/>
  <c r="L40" i="3" s="1"/>
  <c r="D35" i="3"/>
  <c r="M35" i="3" s="1"/>
  <c r="C35" i="3"/>
  <c r="L35" i="3" s="1"/>
  <c r="AV35" i="3" s="1"/>
  <c r="D30" i="3"/>
  <c r="M30" i="3" s="1"/>
  <c r="C30" i="3"/>
  <c r="L30" i="3" s="1"/>
  <c r="AV30" i="3" s="1"/>
  <c r="D25" i="3"/>
  <c r="M25" i="3" s="1"/>
  <c r="C25" i="3"/>
  <c r="L25" i="3" s="1"/>
  <c r="D20" i="3"/>
  <c r="M20" i="3" s="1"/>
  <c r="C20" i="3"/>
  <c r="L20" i="3" s="1"/>
  <c r="AV20" i="3" s="1"/>
  <c r="E16" i="3"/>
  <c r="E17" i="3"/>
  <c r="E18" i="3"/>
  <c r="E19" i="3"/>
  <c r="E21" i="3"/>
  <c r="E22" i="3"/>
  <c r="E23" i="3"/>
  <c r="E24" i="3"/>
  <c r="E26" i="3"/>
  <c r="E27" i="3"/>
  <c r="E28" i="3"/>
  <c r="E29" i="3"/>
  <c r="E31" i="3"/>
  <c r="E32" i="3"/>
  <c r="E33" i="3"/>
  <c r="E34" i="3"/>
  <c r="E36" i="3"/>
  <c r="E37" i="3"/>
  <c r="E38" i="3"/>
  <c r="E39" i="3"/>
  <c r="E41" i="3"/>
  <c r="E42" i="3"/>
  <c r="E43" i="3"/>
  <c r="E44" i="3"/>
  <c r="E46" i="3"/>
  <c r="E47" i="3"/>
  <c r="E48" i="3"/>
  <c r="E49" i="3"/>
  <c r="E51" i="3"/>
  <c r="E52" i="3"/>
  <c r="E54" i="3"/>
  <c r="E55" i="3"/>
  <c r="E56" i="3"/>
  <c r="E57" i="3"/>
  <c r="E62" i="3"/>
  <c r="E66" i="3"/>
  <c r="E68" i="3"/>
  <c r="E69" i="3"/>
  <c r="E70" i="3"/>
  <c r="D15" i="3"/>
  <c r="M15" i="3" s="1"/>
  <c r="C15" i="3"/>
  <c r="L15" i="3" s="1"/>
  <c r="AV15" i="3" s="1"/>
  <c r="E11" i="3"/>
  <c r="E12" i="3"/>
  <c r="E13" i="3"/>
  <c r="E14" i="3"/>
  <c r="D10" i="3"/>
  <c r="M10" i="3" s="1"/>
  <c r="C10" i="3"/>
  <c r="L10" i="3" s="1"/>
  <c r="AV10" i="3" s="1"/>
  <c r="E7" i="3"/>
  <c r="E8" i="3"/>
  <c r="E9" i="3"/>
  <c r="E6" i="3"/>
  <c r="D5" i="3"/>
  <c r="M5" i="3" s="1"/>
  <c r="C5" i="3"/>
  <c r="L5" i="3" s="1"/>
  <c r="AV5" i="3" s="1"/>
  <c r="H72" i="3" l="1"/>
  <c r="H80" i="3"/>
  <c r="AW67" i="3"/>
  <c r="AX67" i="3" s="1"/>
  <c r="N67" i="3"/>
  <c r="AW63" i="3"/>
  <c r="AX63" i="3" s="1"/>
  <c r="N63" i="3"/>
  <c r="AW58" i="3"/>
  <c r="AX58" i="3" s="1"/>
  <c r="N58" i="3"/>
  <c r="J80" i="3"/>
  <c r="K80" i="3" s="1"/>
  <c r="K72" i="3"/>
  <c r="AW53" i="3"/>
  <c r="N53" i="3"/>
  <c r="AX53" i="3"/>
  <c r="AV50" i="3"/>
  <c r="AX50" i="3" s="1"/>
  <c r="N50" i="3"/>
  <c r="AW45" i="3"/>
  <c r="AX45" i="3" s="1"/>
  <c r="N45" i="3"/>
  <c r="AW40" i="3"/>
  <c r="AX40" i="3" s="1"/>
  <c r="N40" i="3"/>
  <c r="AW35" i="3"/>
  <c r="AX35" i="3" s="1"/>
  <c r="N35" i="3"/>
  <c r="N30" i="3"/>
  <c r="AW30" i="3"/>
  <c r="AX30" i="3" s="1"/>
  <c r="AW25" i="3"/>
  <c r="AX25" i="3" s="1"/>
  <c r="N25" i="3"/>
  <c r="N20" i="3"/>
  <c r="AW20" i="3"/>
  <c r="AX20" i="3" s="1"/>
  <c r="N15" i="3"/>
  <c r="AX15" i="3"/>
  <c r="AW10" i="3"/>
  <c r="AX10" i="3" s="1"/>
  <c r="N10" i="3"/>
  <c r="AW5" i="3"/>
  <c r="AX5" i="3" s="1"/>
  <c r="N5" i="3"/>
  <c r="Q80" i="3"/>
  <c r="AU72" i="3"/>
  <c r="E30" i="3"/>
  <c r="E35" i="3"/>
  <c r="E40" i="3"/>
  <c r="E45" i="3"/>
  <c r="E53" i="3"/>
  <c r="E67" i="3"/>
  <c r="C72" i="3"/>
  <c r="D72" i="3"/>
  <c r="E10" i="3"/>
  <c r="E5" i="3"/>
  <c r="E15" i="3"/>
  <c r="E50" i="3"/>
  <c r="E63" i="3"/>
  <c r="E25" i="3"/>
  <c r="E20" i="3"/>
  <c r="C80" i="3" l="1"/>
  <c r="L80" i="3" s="1"/>
  <c r="AV80" i="3" s="1"/>
  <c r="L72" i="3"/>
  <c r="AV72" i="3" s="1"/>
  <c r="D80" i="3"/>
  <c r="M72" i="3"/>
  <c r="AU80" i="3"/>
  <c r="E72" i="3"/>
  <c r="AB23" i="1"/>
  <c r="AA23" i="1"/>
  <c r="N72" i="3" l="1"/>
  <c r="AW72" i="3"/>
  <c r="AX72" i="3" s="1"/>
  <c r="E80" i="3"/>
  <c r="M80" i="3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5" i="1"/>
  <c r="Y23" i="1"/>
  <c r="X23" i="1"/>
  <c r="Z23" i="1" l="1"/>
  <c r="N80" i="3"/>
  <c r="AW80" i="3"/>
  <c r="AX80" i="3" s="1"/>
  <c r="V23" i="1"/>
  <c r="U23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W23" i="1" l="1"/>
  <c r="T6" i="1"/>
  <c r="Q22" i="1" l="1"/>
  <c r="T8" i="1" l="1"/>
  <c r="N13" i="1" l="1"/>
  <c r="N17" i="1" l="1"/>
  <c r="T16" i="1" l="1"/>
  <c r="H7" i="1" l="1"/>
  <c r="Q6" i="1" l="1"/>
  <c r="Q13" i="1"/>
  <c r="Q14" i="1"/>
  <c r="N16" i="1" l="1"/>
  <c r="T7" i="1" l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5" i="1"/>
  <c r="S23" i="1"/>
  <c r="R23" i="1"/>
  <c r="T23" i="1" l="1"/>
  <c r="Q7" i="1"/>
  <c r="Q8" i="1"/>
  <c r="Q9" i="1"/>
  <c r="Q10" i="1"/>
  <c r="Q11" i="1"/>
  <c r="Q12" i="1"/>
  <c r="Q15" i="1"/>
  <c r="Q16" i="1"/>
  <c r="Q17" i="1"/>
  <c r="Q18" i="1"/>
  <c r="Q19" i="1"/>
  <c r="Q20" i="1"/>
  <c r="Q21" i="1"/>
  <c r="Q5" i="1"/>
  <c r="P23" i="1"/>
  <c r="O23" i="1"/>
  <c r="Q23" i="1" l="1"/>
  <c r="N7" i="1"/>
  <c r="N8" i="1"/>
  <c r="N9" i="1"/>
  <c r="N10" i="1"/>
  <c r="N11" i="1"/>
  <c r="N12" i="1"/>
  <c r="N14" i="1"/>
  <c r="N15" i="1"/>
  <c r="N18" i="1"/>
  <c r="N20" i="1"/>
  <c r="N22" i="1"/>
  <c r="N5" i="1"/>
  <c r="M23" i="1"/>
  <c r="L23" i="1"/>
  <c r="N23" i="1" l="1"/>
  <c r="AU15" i="1" l="1"/>
  <c r="AU21" i="1"/>
  <c r="AU19" i="1"/>
  <c r="AU17" i="1"/>
  <c r="AU13" i="1"/>
  <c r="AU6" i="1"/>
  <c r="AU22" i="1"/>
  <c r="AU18" i="1"/>
  <c r="AU12" i="1"/>
  <c r="AU10" i="1"/>
  <c r="AU8" i="1"/>
  <c r="AU16" i="1"/>
  <c r="AU20" i="1"/>
  <c r="AU14" i="1"/>
  <c r="AU11" i="1"/>
  <c r="AU9" i="1"/>
  <c r="AU7" i="1"/>
  <c r="AU5" i="1"/>
  <c r="G23" i="1"/>
  <c r="F23" i="1"/>
  <c r="D23" i="1"/>
  <c r="C23" i="1"/>
  <c r="J22" i="1"/>
  <c r="I22" i="1"/>
  <c r="H22" i="1"/>
  <c r="E22" i="1"/>
  <c r="J21" i="1"/>
  <c r="I21" i="1"/>
  <c r="E21" i="1"/>
  <c r="J20" i="1"/>
  <c r="I20" i="1"/>
  <c r="E20" i="1"/>
  <c r="J19" i="1"/>
  <c r="I19" i="1"/>
  <c r="E19" i="1"/>
  <c r="J18" i="1"/>
  <c r="I18" i="1"/>
  <c r="E18" i="1"/>
  <c r="J17" i="1"/>
  <c r="I17" i="1"/>
  <c r="E17" i="1"/>
  <c r="J16" i="1"/>
  <c r="I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E9" i="1"/>
  <c r="J8" i="1"/>
  <c r="I8" i="1"/>
  <c r="H8" i="1"/>
  <c r="E8" i="1"/>
  <c r="J7" i="1"/>
  <c r="I7" i="1"/>
  <c r="E7" i="1"/>
  <c r="E6" i="1"/>
  <c r="H5" i="1"/>
  <c r="E5" i="1"/>
  <c r="J23" i="1" l="1"/>
  <c r="K6" i="1"/>
  <c r="K8" i="1"/>
  <c r="K12" i="1"/>
  <c r="K14" i="1"/>
  <c r="K16" i="1"/>
  <c r="K18" i="1"/>
  <c r="K22" i="1"/>
  <c r="K10" i="1"/>
  <c r="K20" i="1"/>
  <c r="I23" i="1"/>
  <c r="K7" i="1"/>
  <c r="K9" i="1"/>
  <c r="K11" i="1"/>
  <c r="K13" i="1"/>
  <c r="K15" i="1"/>
  <c r="K17" i="1"/>
  <c r="K19" i="1"/>
  <c r="K21" i="1"/>
  <c r="E23" i="1"/>
  <c r="K5" i="1"/>
  <c r="H23" i="1"/>
  <c r="AU23" i="1" l="1"/>
  <c r="K23" i="1"/>
</calcChain>
</file>

<file path=xl/sharedStrings.xml><?xml version="1.0" encoding="utf-8"?>
<sst xmlns="http://schemas.openxmlformats.org/spreadsheetml/2006/main" count="229" uniqueCount="85">
  <si>
    <t>№ п/п</t>
  </si>
  <si>
    <t>Підприємства</t>
  </si>
  <si>
    <t>загальні торги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</si>
  <si>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</si>
  <si>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</si>
  <si>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</si>
  <si>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</si>
  <si>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</si>
  <si>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</si>
  <si>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</si>
  <si>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</si>
  <si>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</si>
  <si>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</si>
  <si>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</si>
  <si>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</si>
  <si>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</si>
  <si>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</si>
  <si>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</si>
  <si>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</si>
  <si>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</si>
  <si>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</si>
  <si>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</si>
  <si>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</si>
  <si>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</si>
  <si>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</si>
  <si>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</si>
  <si>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Порода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</si>
  <si>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</si>
  <si>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</si>
  <si>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</si>
  <si>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</si>
  <si>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</si>
  <si>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</si>
  <si>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</si>
  <si>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</si>
  <si>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</si>
  <si>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</si>
  <si>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береза</t>
  </si>
  <si>
    <t>вільха</t>
  </si>
  <si>
    <t>осика</t>
  </si>
  <si>
    <t>липа</t>
  </si>
  <si>
    <t>м/л</t>
  </si>
  <si>
    <t>хв</t>
  </si>
  <si>
    <t>тл</t>
  </si>
  <si>
    <t xml:space="preserve">береза </t>
  </si>
  <si>
    <t>загальні додаткові електронні торги</t>
  </si>
  <si>
    <t xml:space="preserve">загальні електронніі торги </t>
  </si>
  <si>
    <t>спецторги</t>
  </si>
  <si>
    <t>A</t>
  </si>
  <si>
    <t>B</t>
  </si>
  <si>
    <t>C</t>
  </si>
  <si>
    <t>D</t>
  </si>
  <si>
    <t>% продаж</t>
  </si>
  <si>
    <t>В</t>
  </si>
  <si>
    <t xml:space="preserve">                                                                                                                          Лісоматеріали круглі</t>
  </si>
  <si>
    <t>Дрова паливні</t>
  </si>
  <si>
    <t>Всього лм круглих</t>
  </si>
  <si>
    <t>Всього дров паливних</t>
  </si>
  <si>
    <t>Разом по торгах</t>
  </si>
  <si>
    <t>СОРТИМЕНТИ</t>
  </si>
  <si>
    <t>Торги</t>
  </si>
  <si>
    <t>Аналіз реалізації лісопродукції
заготівлі 3 кварталу 2019 року
на спеціальних біржових торгах, загальних аукціонних торгах</t>
  </si>
  <si>
    <t>03-06-2019 р.</t>
  </si>
  <si>
    <t>06.06.2019 р.</t>
  </si>
  <si>
    <t>Разом за 3 квартал 2019 р.</t>
  </si>
  <si>
    <t>Результати аукціонних торгів необробленою деревиною за третій квартал 2019 р. по підприємствах Львівського ОУЛМГ</t>
  </si>
  <si>
    <t>Основні торги 3-го кварталу 2019 р.</t>
  </si>
  <si>
    <t>Разом по торгах 3 кварталу</t>
  </si>
  <si>
    <t>Додаткові торги 3-го кварталу</t>
  </si>
  <si>
    <t>Разом по додаткових торгах 3 кварталу</t>
  </si>
  <si>
    <t>Разом по 3-му кварталу</t>
  </si>
  <si>
    <t>загальні 03.06.2019 р.</t>
  </si>
  <si>
    <t>електронні 03.06.2019 р.</t>
  </si>
  <si>
    <t>спецторги 06.06.2019 р.</t>
  </si>
  <si>
    <t>електронні 18.06.2019 р.</t>
  </si>
  <si>
    <t>загальні додаткові електронні  торги</t>
  </si>
  <si>
    <t>електронні 27.06.2019 р.</t>
  </si>
  <si>
    <t>електронні 04.07.2019 р.</t>
  </si>
  <si>
    <t>електронні 11.04.2019 р.</t>
  </si>
  <si>
    <t>електронні 18.07.2019 р.</t>
  </si>
  <si>
    <t>електронні 25.07.2019 р.</t>
  </si>
  <si>
    <t>електронні 01.08.2019 р.</t>
  </si>
  <si>
    <t>електронні 08.08.2019 р.</t>
  </si>
  <si>
    <t>електронні 15.08.2019 р.</t>
  </si>
  <si>
    <t>електронні 22.08.2019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</si>
</sst>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5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164" fontId="4" fillId="5" borderId="5" xfId="0" applyNumberFormat="1" applyFont="1" applyFill="1" applyBorder="1"/>
    <xf numFmtId="0" fontId="4" fillId="2" borderId="7" xfId="0" applyFont="1" applyFill="1" applyBorder="1"/>
    <xf numFmtId="0" fontId="5" fillId="2" borderId="8" xfId="0" applyFont="1" applyFill="1" applyBorder="1"/>
    <xf numFmtId="0" fontId="4" fillId="6" borderId="5" xfId="1" applyFont="1" applyFill="1" applyBorder="1" applyAlignment="1">
      <alignment vertical="center"/>
    </xf>
    <xf numFmtId="0" fontId="0" fillId="0" borderId="10" xfId="0" applyBorder="1"/>
    <xf numFmtId="0" fontId="2" fillId="2" borderId="10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/>
    <xf numFmtId="164" fontId="4" fillId="5" borderId="6" xfId="0" applyNumberFormat="1" applyFont="1" applyFill="1" applyBorder="1"/>
    <xf numFmtId="0" fontId="7" fillId="0" borderId="4" xfId="0" applyFont="1" applyBorder="1"/>
    <xf numFmtId="0" fontId="7" fillId="0" borderId="5" xfId="0" applyFont="1" applyBorder="1"/>
    <xf numFmtId="166" fontId="4" fillId="5" borderId="5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4" fillId="5" borderId="23" xfId="0" applyNumberFormat="1" applyFont="1" applyFill="1" applyBorder="1"/>
    <xf numFmtId="0" fontId="0" fillId="0" borderId="5" xfId="0" applyBorder="1"/>
    <xf numFmtId="165" fontId="0" fillId="0" borderId="5" xfId="0" applyNumberFormat="1" applyBorder="1"/>
    <xf numFmtId="0" fontId="9" fillId="7" borderId="5" xfId="0" applyFont="1" applyFill="1" applyBorder="1"/>
    <xf numFmtId="165" fontId="9" fillId="7" borderId="5" xfId="0" applyNumberFormat="1" applyFont="1" applyFill="1" applyBorder="1"/>
    <xf numFmtId="0" fontId="6" fillId="7" borderId="5" xfId="0" applyFont="1" applyFill="1" applyBorder="1"/>
    <xf numFmtId="165" fontId="6" fillId="7" borderId="5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0" fontId="0" fillId="0" borderId="11" xfId="0" applyBorder="1"/>
    <xf numFmtId="165" fontId="0" fillId="0" borderId="11" xfId="0" applyNumberFormat="1" applyBorder="1"/>
    <xf numFmtId="0" fontId="8" fillId="7" borderId="5" xfId="0" applyFont="1" applyFill="1" applyBorder="1"/>
    <xf numFmtId="0" fontId="6" fillId="9" borderId="26" xfId="0" applyFont="1" applyFill="1" applyBorder="1"/>
    <xf numFmtId="165" fontId="6" fillId="9" borderId="26" xfId="0" applyNumberFormat="1" applyFont="1" applyFill="1" applyBorder="1"/>
    <xf numFmtId="165" fontId="7" fillId="0" borderId="5" xfId="0" applyNumberFormat="1" applyFont="1" applyBorder="1"/>
    <xf numFmtId="0" fontId="7" fillId="0" borderId="9" xfId="0" applyFont="1" applyBorder="1"/>
    <xf numFmtId="165" fontId="7" fillId="0" borderId="9" xfId="0" applyNumberFormat="1" applyFont="1" applyBorder="1"/>
    <xf numFmtId="0" fontId="6" fillId="7" borderId="10" xfId="0" applyFont="1" applyFill="1" applyBorder="1"/>
    <xf numFmtId="0" fontId="8" fillId="7" borderId="10" xfId="0" applyFont="1" applyFill="1" applyBorder="1"/>
    <xf numFmtId="165" fontId="6" fillId="7" borderId="10" xfId="0" applyNumberFormat="1" applyFont="1" applyFill="1" applyBorder="1"/>
    <xf numFmtId="165" fontId="7" fillId="0" borderId="10" xfId="0" applyNumberFormat="1" applyFont="1" applyBorder="1"/>
    <xf numFmtId="165" fontId="0" fillId="0" borderId="10" xfId="0" applyNumberFormat="1" applyBorder="1"/>
    <xf numFmtId="0" fontId="0" fillId="0" borderId="20" xfId="0" applyBorder="1"/>
    <xf numFmtId="0" fontId="0" fillId="0" borderId="19" xfId="0" applyBorder="1"/>
    <xf numFmtId="165" fontId="6" fillId="9" borderId="31" xfId="0" applyNumberFormat="1" applyFont="1" applyFill="1" applyBorder="1"/>
    <xf numFmtId="0" fontId="6" fillId="7" borderId="23" xfId="0" applyFont="1" applyFill="1" applyBorder="1"/>
    <xf numFmtId="0" fontId="7" fillId="0" borderId="23" xfId="0" applyFont="1" applyBorder="1"/>
    <xf numFmtId="0" fontId="0" fillId="0" borderId="23" xfId="0" applyBorder="1"/>
    <xf numFmtId="0" fontId="6" fillId="7" borderId="4" xfId="0" applyFont="1" applyFill="1" applyBorder="1"/>
    <xf numFmtId="165" fontId="6" fillId="7" borderId="6" xfId="0" applyNumberFormat="1" applyFont="1" applyFill="1" applyBorder="1"/>
    <xf numFmtId="165" fontId="7" fillId="0" borderId="6" xfId="0" applyNumberFormat="1" applyFont="1" applyBorder="1"/>
    <xf numFmtId="0" fontId="8" fillId="0" borderId="14" xfId="0" applyFont="1" applyBorder="1" applyAlignment="1">
      <alignment horizontal="center" textRotation="90"/>
    </xf>
    <xf numFmtId="0" fontId="8" fillId="0" borderId="35" xfId="0" applyFont="1" applyBorder="1" applyAlignment="1">
      <alignment horizontal="center" textRotation="90"/>
    </xf>
    <xf numFmtId="0" fontId="8" fillId="9" borderId="36" xfId="0" applyFont="1" applyFill="1" applyBorder="1" applyAlignment="1">
      <alignment horizontal="center" textRotation="90"/>
    </xf>
    <xf numFmtId="0" fontId="8" fillId="9" borderId="14" xfId="0" applyFont="1" applyFill="1" applyBorder="1" applyAlignment="1">
      <alignment horizontal="center" textRotation="90"/>
    </xf>
    <xf numFmtId="0" fontId="8" fillId="9" borderId="37" xfId="0" applyFont="1" applyFill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10" borderId="16" xfId="0" applyFont="1" applyFill="1" applyBorder="1" applyAlignment="1">
      <alignment horizontal="center" textRotation="90"/>
    </xf>
    <xf numFmtId="0" fontId="8" fillId="10" borderId="14" xfId="0" applyFont="1" applyFill="1" applyBorder="1" applyAlignment="1">
      <alignment horizontal="center" textRotation="90"/>
    </xf>
    <xf numFmtId="0" fontId="7" fillId="10" borderId="5" xfId="0" applyFont="1" applyFill="1" applyBorder="1"/>
    <xf numFmtId="0" fontId="7" fillId="10" borderId="4" xfId="0" applyFont="1" applyFill="1" applyBorder="1"/>
    <xf numFmtId="165" fontId="7" fillId="10" borderId="6" xfId="0" applyNumberFormat="1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165" fontId="6" fillId="7" borderId="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9" fillId="7" borderId="23" xfId="0" applyFont="1" applyFill="1" applyBorder="1"/>
    <xf numFmtId="0" fontId="7" fillId="0" borderId="15" xfId="0" applyFont="1" applyBorder="1"/>
    <xf numFmtId="0" fontId="0" fillId="0" borderId="17" xfId="0" applyBorder="1"/>
    <xf numFmtId="0" fontId="6" fillId="9" borderId="28" xfId="0" applyFont="1" applyFill="1" applyBorder="1"/>
    <xf numFmtId="0" fontId="4" fillId="0" borderId="23" xfId="1" applyFont="1" applyBorder="1" applyAlignment="1">
      <alignment horizontal="center" vertical="center" wrapText="1"/>
    </xf>
    <xf numFmtId="0" fontId="5" fillId="7" borderId="23" xfId="1" applyFont="1" applyFill="1" applyBorder="1" applyAlignment="1">
      <alignment vertical="center"/>
    </xf>
    <xf numFmtId="0" fontId="4" fillId="6" borderId="23" xfId="1" applyFont="1" applyFill="1" applyBorder="1" applyAlignment="1">
      <alignment vertical="center"/>
    </xf>
    <xf numFmtId="0" fontId="5" fillId="7" borderId="23" xfId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3" fontId="1" fillId="2" borderId="8" xfId="0" applyNumberFormat="1" applyFont="1" applyFill="1" applyBorder="1"/>
    <xf numFmtId="4" fontId="1" fillId="2" borderId="8" xfId="0" applyNumberFormat="1" applyFont="1" applyFill="1" applyBorder="1"/>
    <xf numFmtId="10" fontId="1" fillId="2" borderId="8" xfId="0" applyNumberFormat="1" applyFont="1" applyFill="1" applyBorder="1"/>
    <xf numFmtId="2" fontId="1" fillId="2" borderId="18" xfId="0" applyNumberFormat="1" applyFont="1" applyFill="1" applyBorder="1"/>
    <xf numFmtId="2" fontId="1" fillId="2" borderId="22" xfId="0" applyNumberFormat="1" applyFont="1" applyFill="1" applyBorder="1"/>
    <xf numFmtId="4" fontId="1" fillId="2" borderId="12" xfId="0" applyNumberFormat="1" applyFont="1" applyFill="1" applyBorder="1"/>
    <xf numFmtId="3" fontId="1" fillId="4" borderId="5" xfId="0" applyNumberFormat="1" applyFont="1" applyFill="1" applyBorder="1"/>
    <xf numFmtId="3" fontId="1" fillId="4" borderId="23" xfId="0" applyNumberFormat="1" applyFont="1" applyFill="1" applyBorder="1"/>
    <xf numFmtId="0" fontId="2" fillId="0" borderId="5" xfId="0" applyFont="1" applyBorder="1"/>
    <xf numFmtId="0" fontId="1" fillId="0" borderId="5" xfId="0" applyFont="1" applyBorder="1"/>
    <xf numFmtId="14" fontId="1" fillId="0" borderId="5" xfId="0" applyNumberFormat="1" applyFont="1" applyBorder="1" applyAlignment="1">
      <alignment vertical="center" wrapText="1"/>
    </xf>
    <xf numFmtId="0" fontId="8" fillId="7" borderId="23" xfId="0" applyFont="1" applyFill="1" applyBorder="1"/>
    <xf numFmtId="165" fontId="0" fillId="0" borderId="23" xfId="0" applyNumberFormat="1" applyBorder="1"/>
    <xf numFmtId="0" fontId="0" fillId="0" borderId="23" xfId="0" applyFont="1" applyFill="1" applyBorder="1"/>
    <xf numFmtId="0" fontId="13" fillId="0" borderId="0" xfId="0" applyFont="1" applyBorder="1" applyAlignment="1"/>
    <xf numFmtId="165" fontId="8" fillId="7" borderId="5" xfId="0" applyNumberFormat="1" applyFont="1" applyFill="1" applyBorder="1"/>
    <xf numFmtId="0" fontId="7" fillId="0" borderId="10" xfId="0" applyFont="1" applyBorder="1"/>
    <xf numFmtId="165" fontId="7" fillId="0" borderId="23" xfId="0" applyNumberFormat="1" applyFont="1" applyFill="1" applyBorder="1"/>
    <xf numFmtId="165" fontId="7" fillId="0" borderId="23" xfId="0" applyNumberFormat="1" applyFont="1" applyBorder="1"/>
    <xf numFmtId="165" fontId="6" fillId="7" borderId="23" xfId="0" applyNumberFormat="1" applyFont="1" applyFill="1" applyBorder="1"/>
    <xf numFmtId="165" fontId="8" fillId="7" borderId="23" xfId="0" applyNumberFormat="1" applyFont="1" applyFill="1" applyBorder="1"/>
    <xf numFmtId="165" fontId="0" fillId="0" borderId="2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0" fillId="7" borderId="23" xfId="0" applyFont="1" applyFill="1" applyBorder="1"/>
    <xf numFmtId="164" fontId="4" fillId="11" borderId="23" xfId="0" applyNumberFormat="1" applyFont="1" applyFill="1" applyBorder="1"/>
    <xf numFmtId="164" fontId="2" fillId="11" borderId="23" xfId="0" applyNumberFormat="1" applyFont="1" applyFill="1" applyBorder="1"/>
    <xf numFmtId="164" fontId="1" fillId="11" borderId="23" xfId="0" applyNumberFormat="1" applyFont="1" applyFill="1" applyBorder="1"/>
    <xf numFmtId="164" fontId="1" fillId="2" borderId="8" xfId="0" applyNumberFormat="1" applyFont="1" applyFill="1" applyBorder="1"/>
    <xf numFmtId="0" fontId="8" fillId="10" borderId="37" xfId="0" applyFont="1" applyFill="1" applyBorder="1" applyAlignment="1">
      <alignment horizontal="center" textRotation="90"/>
    </xf>
    <xf numFmtId="0" fontId="0" fillId="0" borderId="0" xfId="0" applyBorder="1"/>
    <xf numFmtId="0" fontId="10" fillId="0" borderId="36" xfId="0" applyFont="1" applyBorder="1" applyAlignment="1">
      <alignment horizontal="center" textRotation="90"/>
    </xf>
    <xf numFmtId="0" fontId="4" fillId="6" borderId="9" xfId="1" applyFont="1" applyFill="1" applyBorder="1" applyAlignment="1">
      <alignment vertical="center"/>
    </xf>
    <xf numFmtId="0" fontId="0" fillId="0" borderId="15" xfId="0" applyBorder="1"/>
    <xf numFmtId="0" fontId="7" fillId="0" borderId="46" xfId="0" applyFont="1" applyBorder="1"/>
    <xf numFmtId="165" fontId="7" fillId="0" borderId="47" xfId="0" applyNumberFormat="1" applyFont="1" applyBorder="1"/>
    <xf numFmtId="165" fontId="7" fillId="0" borderId="20" xfId="0" applyNumberFormat="1" applyFont="1" applyBorder="1"/>
    <xf numFmtId="0" fontId="7" fillId="10" borderId="46" xfId="0" applyFont="1" applyFill="1" applyBorder="1"/>
    <xf numFmtId="0" fontId="7" fillId="10" borderId="9" xfId="0" applyFont="1" applyFill="1" applyBorder="1"/>
    <xf numFmtId="165" fontId="7" fillId="10" borderId="47" xfId="0" applyNumberFormat="1" applyFont="1" applyFill="1" applyBorder="1"/>
    <xf numFmtId="0" fontId="4" fillId="6" borderId="11" xfId="1" applyFont="1" applyFill="1" applyBorder="1" applyAlignment="1">
      <alignment vertical="center"/>
    </xf>
    <xf numFmtId="0" fontId="7" fillId="0" borderId="42" xfId="0" applyFont="1" applyBorder="1"/>
    <xf numFmtId="0" fontId="7" fillId="0" borderId="11" xfId="0" applyFont="1" applyBorder="1"/>
    <xf numFmtId="165" fontId="7" fillId="0" borderId="13" xfId="0" applyNumberFormat="1" applyFont="1" applyBorder="1"/>
    <xf numFmtId="0" fontId="7" fillId="0" borderId="17" xfId="0" applyFont="1" applyBorder="1"/>
    <xf numFmtId="165" fontId="7" fillId="0" borderId="11" xfId="0" applyNumberFormat="1" applyFont="1" applyBorder="1"/>
    <xf numFmtId="0" fontId="7" fillId="0" borderId="19" xfId="0" applyFont="1" applyBorder="1"/>
    <xf numFmtId="165" fontId="7" fillId="0" borderId="19" xfId="0" applyNumberFormat="1" applyFont="1" applyBorder="1"/>
    <xf numFmtId="0" fontId="7" fillId="10" borderId="42" xfId="0" applyFont="1" applyFill="1" applyBorder="1"/>
    <xf numFmtId="0" fontId="7" fillId="10" borderId="11" xfId="0" applyFont="1" applyFill="1" applyBorder="1"/>
    <xf numFmtId="165" fontId="7" fillId="10" borderId="13" xfId="0" applyNumberFormat="1" applyFont="1" applyFill="1" applyBorder="1"/>
    <xf numFmtId="0" fontId="6" fillId="8" borderId="28" xfId="0" applyFont="1" applyFill="1" applyBorder="1"/>
    <xf numFmtId="0" fontId="6" fillId="8" borderId="26" xfId="0" applyFont="1" applyFill="1" applyBorder="1"/>
    <xf numFmtId="165" fontId="6" fillId="8" borderId="26" xfId="0" applyNumberFormat="1" applyFont="1" applyFill="1" applyBorder="1"/>
    <xf numFmtId="0" fontId="11" fillId="8" borderId="26" xfId="0" applyFont="1" applyFill="1" applyBorder="1"/>
    <xf numFmtId="165" fontId="11" fillId="8" borderId="26" xfId="0" applyNumberFormat="1" applyFont="1" applyFill="1" applyBorder="1"/>
    <xf numFmtId="165" fontId="11" fillId="8" borderId="31" xfId="0" applyNumberFormat="1" applyFont="1" applyFill="1" applyBorder="1"/>
    <xf numFmtId="0" fontId="6" fillId="8" borderId="48" xfId="0" applyFont="1" applyFill="1" applyBorder="1"/>
    <xf numFmtId="165" fontId="6" fillId="8" borderId="49" xfId="0" applyNumberFormat="1" applyFont="1" applyFill="1" applyBorder="1"/>
    <xf numFmtId="165" fontId="6" fillId="8" borderId="28" xfId="0" applyNumberFormat="1" applyFont="1" applyFill="1" applyBorder="1"/>
    <xf numFmtId="165" fontId="9" fillId="8" borderId="28" xfId="0" applyNumberFormat="1" applyFont="1" applyFill="1" applyBorder="1"/>
    <xf numFmtId="165" fontId="6" fillId="8" borderId="31" xfId="0" applyNumberFormat="1" applyFont="1" applyFill="1" applyBorder="1"/>
    <xf numFmtId="165" fontId="6" fillId="8" borderId="48" xfId="0" applyNumberFormat="1" applyFont="1" applyFill="1" applyBorder="1"/>
    <xf numFmtId="0" fontId="7" fillId="0" borderId="20" xfId="0" applyFont="1" applyBorder="1"/>
    <xf numFmtId="165" fontId="6" fillId="0" borderId="14" xfId="0" applyNumberFormat="1" applyFont="1" applyFill="1" applyBorder="1"/>
    <xf numFmtId="0" fontId="6" fillId="8" borderId="31" xfId="0" applyFont="1" applyFill="1" applyBorder="1"/>
    <xf numFmtId="0" fontId="0" fillId="8" borderId="26" xfId="0" applyFill="1" applyBorder="1"/>
    <xf numFmtId="0" fontId="0" fillId="8" borderId="31" xfId="0" applyFill="1" applyBorder="1"/>
    <xf numFmtId="0" fontId="0" fillId="8" borderId="28" xfId="0" applyFill="1" applyBorder="1"/>
    <xf numFmtId="0" fontId="0" fillId="0" borderId="36" xfId="0" applyBorder="1"/>
    <xf numFmtId="0" fontId="0" fillId="0" borderId="14" xfId="0" applyBorder="1"/>
    <xf numFmtId="0" fontId="7" fillId="0" borderId="36" xfId="0" applyFont="1" applyBorder="1"/>
    <xf numFmtId="0" fontId="7" fillId="0" borderId="14" xfId="0" applyFont="1" applyBorder="1"/>
    <xf numFmtId="165" fontId="7" fillId="0" borderId="37" xfId="0" applyNumberFormat="1" applyFont="1" applyBorder="1"/>
    <xf numFmtId="0" fontId="0" fillId="0" borderId="16" xfId="0" applyBorder="1"/>
    <xf numFmtId="165" fontId="0" fillId="0" borderId="14" xfId="0" applyNumberFormat="1" applyBorder="1"/>
    <xf numFmtId="0" fontId="0" fillId="0" borderId="35" xfId="0" applyBorder="1"/>
    <xf numFmtId="0" fontId="7" fillId="0" borderId="16" xfId="0" applyFont="1" applyBorder="1"/>
    <xf numFmtId="165" fontId="7" fillId="0" borderId="35" xfId="0" applyNumberFormat="1" applyFont="1" applyBorder="1"/>
    <xf numFmtId="0" fontId="7" fillId="10" borderId="36" xfId="0" applyFont="1" applyFill="1" applyBorder="1"/>
    <xf numFmtId="0" fontId="7" fillId="10" borderId="14" xfId="0" applyFont="1" applyFill="1" applyBorder="1"/>
    <xf numFmtId="165" fontId="7" fillId="10" borderId="37" xfId="0" applyNumberFormat="1" applyFont="1" applyFill="1" applyBorder="1"/>
    <xf numFmtId="0" fontId="6" fillId="9" borderId="48" xfId="0" applyFont="1" applyFill="1" applyBorder="1"/>
    <xf numFmtId="165" fontId="6" fillId="9" borderId="49" xfId="0" applyNumberFormat="1" applyFont="1" applyFill="1" applyBorder="1"/>
    <xf numFmtId="0" fontId="6" fillId="9" borderId="31" xfId="0" applyFont="1" applyFill="1" applyBorder="1"/>
    <xf numFmtId="165" fontId="6" fillId="9" borderId="28" xfId="0" applyNumberFormat="1" applyFont="1" applyFill="1" applyBorder="1"/>
    <xf numFmtId="165" fontId="9" fillId="9" borderId="28" xfId="0" applyNumberFormat="1" applyFont="1" applyFill="1" applyBorder="1"/>
    <xf numFmtId="165" fontId="6" fillId="9" borderId="48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165" fontId="14" fillId="0" borderId="23" xfId="0" applyNumberFormat="1" applyFont="1" applyBorder="1"/>
    <xf numFmtId="165" fontId="9" fillId="7" borderId="2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165" fontId="6" fillId="7" borderId="4" xfId="0" applyNumberFormat="1" applyFont="1" applyFill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9" borderId="48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42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/>
    </xf>
    <xf numFmtId="0" fontId="9" fillId="0" borderId="46" xfId="0" applyFont="1" applyBorder="1" applyAlignment="1">
      <alignment horizontal="center" textRotation="90"/>
    </xf>
    <xf numFmtId="0" fontId="11" fillId="8" borderId="48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6" fillId="8" borderId="48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0" borderId="40" xfId="0" applyFont="1" applyBorder="1" applyAlignment="1">
      <alignment horizontal="center" textRotation="90"/>
    </xf>
    <xf numFmtId="0" fontId="12" fillId="0" borderId="41" xfId="0" applyFont="1" applyBorder="1" applyAlignment="1">
      <alignment horizontal="center" textRotation="90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textRotation="90"/>
    </xf>
    <xf numFmtId="0" fontId="11" fillId="0" borderId="40" xfId="0" applyFont="1" applyBorder="1" applyAlignment="1">
      <alignment horizontal="center" textRotation="90"/>
    </xf>
    <xf numFmtId="0" fontId="6" fillId="0" borderId="4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2">
    <cellStyle name="Звичайний_Аркуш1_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2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2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3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5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5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6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7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4" name="Text Box 17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5" name="Text Box 18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6" name="Text Box 19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7" name="Text Box 20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2" name="Text Box 17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5" name="Text Box 20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4" name="Text Box 534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5" name="Text Box 535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6" name="Text Box 536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7" name="Text Box 537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8" name="Text Box 538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9" name="Text Box 539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0" name="Text Box 540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1" name="Text Box 541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2" name="Text Box 542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3" name="Text Box 543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4" name="Text Box 544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5" name="Text Box 545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0" name="Text Box 550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1" name="Text Box 551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2" name="Text Box 552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3" name="Text Box 553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2" name="Text Box 56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3" name="Text Box 56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4" name="Text Box 56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5" name="Text Box 56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6" name="Text Box 566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7" name="Text Box 567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8" name="Text Box 568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9" name="Text Box 569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0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1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4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5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6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7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8" name="Text Box 57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9" name="Text Box 57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0" name="Text Box 580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1" name="Text Box 581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2" name="Text Box 58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3" name="Text Box 58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4" name="Text Box 58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5" name="Text Box 58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6" name="Text Box 586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7" name="Text Box 587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8" name="Text Box 58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9" name="Text Box 58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0" name="Text Box 59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1" name="Text Box 59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2" name="Text Box 59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3" name="Text Box 59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4" name="Text Box 59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5" name="Text Box 59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6" name="Text Box 59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7" name="Text Box 59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8" name="Text Box 59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9" name="Text Box 59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0" name="Text Box 600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1" name="Text Box 601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2" name="Text Box 60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3" name="Text Box 60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4" name="Text Box 60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5" name="Text Box 60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6" name="Text Box 17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7" name="Text Box 18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9" name="Text Box 20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0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1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2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3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2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3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4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5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8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9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4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5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6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7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0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1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2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3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4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5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6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7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6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7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8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9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0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1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2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3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6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7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8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9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8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9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0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1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6" name="Text Box 17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7" name="Text Box 18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8" name="Text Box 19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9" name="Text Box 20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0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1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2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3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4" name="Text Box 17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6" name="Text Box 19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7" name="Text Box 20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6" name="Text Box 1147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7" name="Text Box 1148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8" name="Text Box 1149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9" name="Text Box 1150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0" name="Text Box 1151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1" name="Text Box 1152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2" name="Text Box 1153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3" name="Text Box 1154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4" name="Text Box 1155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5" name="Text Box 1156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6" name="Text Box 1157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7" name="Text Box 1158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2" name="Text Box 1163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3" name="Text Box 1164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4" name="Text Box 1165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5" name="Text Box 1166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6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7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8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9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4" name="Text Box 117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5" name="Text Box 117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6" name="Text Box 117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7" name="Text Box 117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8" name="Text Box 1179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9" name="Text Box 1180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0" name="Text Box 1181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1" name="Text Box 1182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2" name="Text Box 17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3" name="Text Box 18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6" name="Text Box 17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7" name="Text Box 18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8" name="Text Box 19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9" name="Text Box 20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0" name="Text Box 119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1" name="Text Box 119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2" name="Text Box 119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3" name="Text Box 119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4" name="Text Box 119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5" name="Text Box 119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6" name="Text Box 119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7" name="Text Box 119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8" name="Text Box 1199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9" name="Text Box 1200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0" name="Text Box 120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1" name="Text Box 120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2" name="Text Box 1203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3" name="Text Box 1204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4" name="Text Box 120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5" name="Text Box 120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6" name="Text Box 120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7" name="Text Box 120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8" name="Text Box 120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9" name="Text Box 121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0" name="Text Box 121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1" name="Text Box 121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2" name="Text Box 121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3" name="Text Box 121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4" name="Text Box 121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5" name="Text Box 121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6" name="Text Box 121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7" name="Text Box 121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2" name="Text Box 17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3" name="Text Box 18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5" name="Text Box 20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6" name="Text Box 13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8" name="Text Box 15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9" name="Text Box 16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0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1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2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3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4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7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0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1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2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6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7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8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9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0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1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2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3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2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3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4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5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6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7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8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9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0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1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2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3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2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3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4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5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6" name="Text Box 17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8" name="Text Box 19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9" name="Text Box 20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8" name="Text Box 176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9" name="Text Box 176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0" name="Text Box 176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1" name="Text Box 176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2" name="Text Box 176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3" name="Text Box 176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4" name="Text Box 176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5" name="Text Box 176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6" name="Text Box 1768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7" name="Text Box 1769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8" name="Text Box 177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9" name="Text Box 177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4" name="Text Box 177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5" name="Text Box 177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6" name="Text Box 1778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7" name="Text Box 1779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6" name="Text Box 178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7" name="Text Box 178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8" name="Text Box 179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9" name="Text Box 179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0" name="Text Box 1792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1" name="Text Box 1793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2" name="Text Box 1794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3" name="Text Box 1795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4" name="Text Box 17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6" name="Text Box 19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7" name="Text Box 20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8" name="Text Box 17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9" name="Text Box 18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0" name="Text Box 19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1" name="Text Box 20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2" name="Text Box 180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3" name="Text Box 180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4" name="Text Box 1806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5" name="Text Box 1807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6" name="Text Box 180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7" name="Text Box 180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8" name="Text Box 181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9" name="Text Box 181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0" name="Text Box 181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1" name="Text Box 181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2" name="Text Box 181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3" name="Text Box 181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4" name="Text Box 181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5" name="Text Box 181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6" name="Text Box 181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7" name="Text Box 181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8" name="Text Box 182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9" name="Text Box 182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0" name="Text Box 1822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1" name="Text Box 1823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2" name="Text Box 182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3" name="Text Box 182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4" name="Text Box 1826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5" name="Text Box 1827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6" name="Text Box 182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7" name="Text Box 182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8" name="Text Box 183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9" name="Text Box 183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0" name="Text Box 17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1" name="Text Box 18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2" name="Text Box 19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3" name="Text Box 20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4" name="Text Box 17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5" name="Text Box 18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6" name="Text Box 19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7" name="Text Box 20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8" name="Text Box 17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9" name="Text Box 18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0" name="Text Box 19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6" name="Text Box 17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7" name="Text Box 18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8" name="Text Box 19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9" name="Text Box 20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0" name="Text Box 17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1" name="Text Box 18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2" name="Text Box 19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3" name="Text Box 20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zoomScaleNormal="100"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 x14ac:dyDescent="0.2"/>
  <cols>
    <col min="1" max="1" width="4.140625" style="1" customWidth="1"/>
    <col min="2" max="2" width="25.140625" style="1" customWidth="1"/>
    <col min="3" max="3" width="7.140625" style="1" customWidth="1"/>
    <col min="4" max="4" width="6.28515625" style="1" customWidth="1"/>
    <col min="5" max="5" width="5.28515625" style="1" customWidth="1"/>
    <col min="6" max="6" width="6.140625" style="1" customWidth="1"/>
    <col min="7" max="7" width="5.42578125" style="1" customWidth="1"/>
    <col min="8" max="8" width="5.85546875" style="1" customWidth="1"/>
    <col min="9" max="9" width="6.5703125" style="1" hidden="1" customWidth="1"/>
    <col min="10" max="10" width="7.140625" style="1" hidden="1" customWidth="1"/>
    <col min="11" max="11" width="6.42578125" style="1" hidden="1" customWidth="1"/>
    <col min="12" max="12" width="8.5703125" style="1" customWidth="1"/>
    <col min="13" max="13" width="6.42578125" style="1" customWidth="1"/>
    <col min="14" max="14" width="7.42578125" style="1" customWidth="1"/>
    <col min="15" max="15" width="6.5703125" style="1" customWidth="1"/>
    <col min="16" max="16" width="5.5703125" style="1" customWidth="1"/>
    <col min="17" max="18" width="7.42578125" style="1" customWidth="1"/>
    <col min="19" max="19" width="5.85546875" style="1" customWidth="1"/>
    <col min="20" max="20" width="5.5703125" style="1" customWidth="1"/>
    <col min="21" max="21" width="7.85546875" style="1" customWidth="1"/>
    <col min="22" max="22" width="4.42578125" style="1" customWidth="1"/>
    <col min="23" max="23" width="5" style="1" customWidth="1"/>
    <col min="24" max="24" width="7.5703125" style="1" customWidth="1"/>
    <col min="25" max="25" width="5.7109375" style="1" customWidth="1"/>
    <col min="26" max="26" width="5.140625" style="1" customWidth="1"/>
    <col min="27" max="28" width="6.85546875" style="1" customWidth="1"/>
    <col min="29" max="29" width="7" style="1" customWidth="1"/>
    <col min="30" max="30" width="7.140625" style="1" customWidth="1"/>
    <col min="31" max="31" width="4.5703125" style="1" customWidth="1"/>
    <col min="32" max="32" width="5.85546875" style="1" customWidth="1"/>
    <col min="33" max="33" width="7.140625" style="1" customWidth="1"/>
    <col min="34" max="35" width="5.85546875" style="1" customWidth="1"/>
    <col min="36" max="36" width="9" style="1" customWidth="1"/>
    <col min="37" max="37" width="6.85546875" style="1" customWidth="1"/>
    <col min="38" max="38" width="5.85546875" style="1" customWidth="1"/>
    <col min="39" max="39" width="8.28515625" style="1" customWidth="1"/>
    <col min="40" max="40" width="7.7109375" style="1" customWidth="1"/>
    <col min="41" max="41" width="5.85546875" style="1" customWidth="1"/>
    <col min="42" max="42" width="7.42578125" style="1" customWidth="1"/>
    <col min="43" max="44" width="5.85546875" style="1" customWidth="1"/>
    <col min="45" max="45" width="10" style="1" customWidth="1"/>
    <col min="46" max="47" width="6.42578125" style="1" customWidth="1"/>
    <col min="48" max="280" width="9.140625" style="1"/>
    <col min="281" max="281" width="4.140625" style="1" customWidth="1"/>
    <col min="282" max="282" width="25.140625" style="1" customWidth="1"/>
    <col min="283" max="283" width="9.42578125" style="1" customWidth="1"/>
    <col min="284" max="284" width="8.28515625" style="1" bestFit="1" customWidth="1"/>
    <col min="285" max="285" width="7" style="1" bestFit="1" customWidth="1"/>
    <col min="286" max="290" width="9.140625" style="1"/>
    <col min="291" max="291" width="9.7109375" style="1" customWidth="1"/>
    <col min="292" max="536" width="9.140625" style="1"/>
    <col min="537" max="537" width="4.140625" style="1" customWidth="1"/>
    <col min="538" max="538" width="25.140625" style="1" customWidth="1"/>
    <col min="539" max="539" width="9.42578125" style="1" customWidth="1"/>
    <col min="540" max="540" width="8.28515625" style="1" bestFit="1" customWidth="1"/>
    <col min="541" max="541" width="7" style="1" bestFit="1" customWidth="1"/>
    <col min="542" max="546" width="9.140625" style="1"/>
    <col min="547" max="547" width="9.7109375" style="1" customWidth="1"/>
    <col min="548" max="792" width="9.140625" style="1"/>
    <col min="793" max="793" width="4.140625" style="1" customWidth="1"/>
    <col min="794" max="794" width="25.140625" style="1" customWidth="1"/>
    <col min="795" max="795" width="9.42578125" style="1" customWidth="1"/>
    <col min="796" max="796" width="8.28515625" style="1" bestFit="1" customWidth="1"/>
    <col min="797" max="797" width="7" style="1" bestFit="1" customWidth="1"/>
    <col min="798" max="802" width="9.140625" style="1"/>
    <col min="803" max="803" width="9.7109375" style="1" customWidth="1"/>
    <col min="804" max="1048" width="9.140625" style="1"/>
    <col min="1049" max="1049" width="4.140625" style="1" customWidth="1"/>
    <col min="1050" max="1050" width="25.140625" style="1" customWidth="1"/>
    <col min="1051" max="1051" width="9.42578125" style="1" customWidth="1"/>
    <col min="1052" max="1052" width="8.28515625" style="1" bestFit="1" customWidth="1"/>
    <col min="1053" max="1053" width="7" style="1" bestFit="1" customWidth="1"/>
    <col min="1054" max="1058" width="9.140625" style="1"/>
    <col min="1059" max="1059" width="9.7109375" style="1" customWidth="1"/>
    <col min="1060" max="1304" width="9.140625" style="1"/>
    <col min="1305" max="1305" width="4.140625" style="1" customWidth="1"/>
    <col min="1306" max="1306" width="25.140625" style="1" customWidth="1"/>
    <col min="1307" max="1307" width="9.42578125" style="1" customWidth="1"/>
    <col min="1308" max="1308" width="8.28515625" style="1" bestFit="1" customWidth="1"/>
    <col min="1309" max="1309" width="7" style="1" bestFit="1" customWidth="1"/>
    <col min="1310" max="1314" width="9.140625" style="1"/>
    <col min="1315" max="1315" width="9.7109375" style="1" customWidth="1"/>
    <col min="1316" max="1560" width="9.140625" style="1"/>
    <col min="1561" max="1561" width="4.140625" style="1" customWidth="1"/>
    <col min="1562" max="1562" width="25.140625" style="1" customWidth="1"/>
    <col min="1563" max="1563" width="9.42578125" style="1" customWidth="1"/>
    <col min="1564" max="1564" width="8.28515625" style="1" bestFit="1" customWidth="1"/>
    <col min="1565" max="1565" width="7" style="1" bestFit="1" customWidth="1"/>
    <col min="1566" max="1570" width="9.140625" style="1"/>
    <col min="1571" max="1571" width="9.7109375" style="1" customWidth="1"/>
    <col min="1572" max="1816" width="9.140625" style="1"/>
    <col min="1817" max="1817" width="4.140625" style="1" customWidth="1"/>
    <col min="1818" max="1818" width="25.140625" style="1" customWidth="1"/>
    <col min="1819" max="1819" width="9.42578125" style="1" customWidth="1"/>
    <col min="1820" max="1820" width="8.28515625" style="1" bestFit="1" customWidth="1"/>
    <col min="1821" max="1821" width="7" style="1" bestFit="1" customWidth="1"/>
    <col min="1822" max="1826" width="9.140625" style="1"/>
    <col min="1827" max="1827" width="9.7109375" style="1" customWidth="1"/>
    <col min="1828" max="2072" width="9.140625" style="1"/>
    <col min="2073" max="2073" width="4.140625" style="1" customWidth="1"/>
    <col min="2074" max="2074" width="25.140625" style="1" customWidth="1"/>
    <col min="2075" max="2075" width="9.42578125" style="1" customWidth="1"/>
    <col min="2076" max="2076" width="8.28515625" style="1" bestFit="1" customWidth="1"/>
    <col min="2077" max="2077" width="7" style="1" bestFit="1" customWidth="1"/>
    <col min="2078" max="2082" width="9.140625" style="1"/>
    <col min="2083" max="2083" width="9.7109375" style="1" customWidth="1"/>
    <col min="2084" max="2328" width="9.140625" style="1"/>
    <col min="2329" max="2329" width="4.140625" style="1" customWidth="1"/>
    <col min="2330" max="2330" width="25.140625" style="1" customWidth="1"/>
    <col min="2331" max="2331" width="9.42578125" style="1" customWidth="1"/>
    <col min="2332" max="2332" width="8.28515625" style="1" bestFit="1" customWidth="1"/>
    <col min="2333" max="2333" width="7" style="1" bestFit="1" customWidth="1"/>
    <col min="2334" max="2338" width="9.140625" style="1"/>
    <col min="2339" max="2339" width="9.7109375" style="1" customWidth="1"/>
    <col min="2340" max="2584" width="9.140625" style="1"/>
    <col min="2585" max="2585" width="4.140625" style="1" customWidth="1"/>
    <col min="2586" max="2586" width="25.140625" style="1" customWidth="1"/>
    <col min="2587" max="2587" width="9.42578125" style="1" customWidth="1"/>
    <col min="2588" max="2588" width="8.28515625" style="1" bestFit="1" customWidth="1"/>
    <col min="2589" max="2589" width="7" style="1" bestFit="1" customWidth="1"/>
    <col min="2590" max="2594" width="9.140625" style="1"/>
    <col min="2595" max="2595" width="9.7109375" style="1" customWidth="1"/>
    <col min="2596" max="2840" width="9.140625" style="1"/>
    <col min="2841" max="2841" width="4.140625" style="1" customWidth="1"/>
    <col min="2842" max="2842" width="25.140625" style="1" customWidth="1"/>
    <col min="2843" max="2843" width="9.42578125" style="1" customWidth="1"/>
    <col min="2844" max="2844" width="8.28515625" style="1" bestFit="1" customWidth="1"/>
    <col min="2845" max="2845" width="7" style="1" bestFit="1" customWidth="1"/>
    <col min="2846" max="2850" width="9.140625" style="1"/>
    <col min="2851" max="2851" width="9.7109375" style="1" customWidth="1"/>
    <col min="2852" max="3096" width="9.140625" style="1"/>
    <col min="3097" max="3097" width="4.140625" style="1" customWidth="1"/>
    <col min="3098" max="3098" width="25.140625" style="1" customWidth="1"/>
    <col min="3099" max="3099" width="9.42578125" style="1" customWidth="1"/>
    <col min="3100" max="3100" width="8.28515625" style="1" bestFit="1" customWidth="1"/>
    <col min="3101" max="3101" width="7" style="1" bestFit="1" customWidth="1"/>
    <col min="3102" max="3106" width="9.140625" style="1"/>
    <col min="3107" max="3107" width="9.7109375" style="1" customWidth="1"/>
    <col min="3108" max="3352" width="9.140625" style="1"/>
    <col min="3353" max="3353" width="4.140625" style="1" customWidth="1"/>
    <col min="3354" max="3354" width="25.140625" style="1" customWidth="1"/>
    <col min="3355" max="3355" width="9.42578125" style="1" customWidth="1"/>
    <col min="3356" max="3356" width="8.28515625" style="1" bestFit="1" customWidth="1"/>
    <col min="3357" max="3357" width="7" style="1" bestFit="1" customWidth="1"/>
    <col min="3358" max="3362" width="9.140625" style="1"/>
    <col min="3363" max="3363" width="9.7109375" style="1" customWidth="1"/>
    <col min="3364" max="3608" width="9.140625" style="1"/>
    <col min="3609" max="3609" width="4.140625" style="1" customWidth="1"/>
    <col min="3610" max="3610" width="25.140625" style="1" customWidth="1"/>
    <col min="3611" max="3611" width="9.42578125" style="1" customWidth="1"/>
    <col min="3612" max="3612" width="8.28515625" style="1" bestFit="1" customWidth="1"/>
    <col min="3613" max="3613" width="7" style="1" bestFit="1" customWidth="1"/>
    <col min="3614" max="3618" width="9.140625" style="1"/>
    <col min="3619" max="3619" width="9.7109375" style="1" customWidth="1"/>
    <col min="3620" max="3864" width="9.140625" style="1"/>
    <col min="3865" max="3865" width="4.140625" style="1" customWidth="1"/>
    <col min="3866" max="3866" width="25.140625" style="1" customWidth="1"/>
    <col min="3867" max="3867" width="9.42578125" style="1" customWidth="1"/>
    <col min="3868" max="3868" width="8.28515625" style="1" bestFit="1" customWidth="1"/>
    <col min="3869" max="3869" width="7" style="1" bestFit="1" customWidth="1"/>
    <col min="3870" max="3874" width="9.140625" style="1"/>
    <col min="3875" max="3875" width="9.7109375" style="1" customWidth="1"/>
    <col min="3876" max="4120" width="9.140625" style="1"/>
    <col min="4121" max="4121" width="4.140625" style="1" customWidth="1"/>
    <col min="4122" max="4122" width="25.140625" style="1" customWidth="1"/>
    <col min="4123" max="4123" width="9.42578125" style="1" customWidth="1"/>
    <col min="4124" max="4124" width="8.28515625" style="1" bestFit="1" customWidth="1"/>
    <col min="4125" max="4125" width="7" style="1" bestFit="1" customWidth="1"/>
    <col min="4126" max="4130" width="9.140625" style="1"/>
    <col min="4131" max="4131" width="9.7109375" style="1" customWidth="1"/>
    <col min="4132" max="4376" width="9.140625" style="1"/>
    <col min="4377" max="4377" width="4.140625" style="1" customWidth="1"/>
    <col min="4378" max="4378" width="25.140625" style="1" customWidth="1"/>
    <col min="4379" max="4379" width="9.42578125" style="1" customWidth="1"/>
    <col min="4380" max="4380" width="8.28515625" style="1" bestFit="1" customWidth="1"/>
    <col min="4381" max="4381" width="7" style="1" bestFit="1" customWidth="1"/>
    <col min="4382" max="4386" width="9.140625" style="1"/>
    <col min="4387" max="4387" width="9.7109375" style="1" customWidth="1"/>
    <col min="4388" max="4632" width="9.140625" style="1"/>
    <col min="4633" max="4633" width="4.140625" style="1" customWidth="1"/>
    <col min="4634" max="4634" width="25.140625" style="1" customWidth="1"/>
    <col min="4635" max="4635" width="9.42578125" style="1" customWidth="1"/>
    <col min="4636" max="4636" width="8.28515625" style="1" bestFit="1" customWidth="1"/>
    <col min="4637" max="4637" width="7" style="1" bestFit="1" customWidth="1"/>
    <col min="4638" max="4642" width="9.140625" style="1"/>
    <col min="4643" max="4643" width="9.7109375" style="1" customWidth="1"/>
    <col min="4644" max="4888" width="9.140625" style="1"/>
    <col min="4889" max="4889" width="4.140625" style="1" customWidth="1"/>
    <col min="4890" max="4890" width="25.140625" style="1" customWidth="1"/>
    <col min="4891" max="4891" width="9.42578125" style="1" customWidth="1"/>
    <col min="4892" max="4892" width="8.28515625" style="1" bestFit="1" customWidth="1"/>
    <col min="4893" max="4893" width="7" style="1" bestFit="1" customWidth="1"/>
    <col min="4894" max="4898" width="9.140625" style="1"/>
    <col min="4899" max="4899" width="9.7109375" style="1" customWidth="1"/>
    <col min="4900" max="5144" width="9.140625" style="1"/>
    <col min="5145" max="5145" width="4.140625" style="1" customWidth="1"/>
    <col min="5146" max="5146" width="25.140625" style="1" customWidth="1"/>
    <col min="5147" max="5147" width="9.42578125" style="1" customWidth="1"/>
    <col min="5148" max="5148" width="8.28515625" style="1" bestFit="1" customWidth="1"/>
    <col min="5149" max="5149" width="7" style="1" bestFit="1" customWidth="1"/>
    <col min="5150" max="5154" width="9.140625" style="1"/>
    <col min="5155" max="5155" width="9.7109375" style="1" customWidth="1"/>
    <col min="5156" max="5400" width="9.140625" style="1"/>
    <col min="5401" max="5401" width="4.140625" style="1" customWidth="1"/>
    <col min="5402" max="5402" width="25.140625" style="1" customWidth="1"/>
    <col min="5403" max="5403" width="9.42578125" style="1" customWidth="1"/>
    <col min="5404" max="5404" width="8.28515625" style="1" bestFit="1" customWidth="1"/>
    <col min="5405" max="5405" width="7" style="1" bestFit="1" customWidth="1"/>
    <col min="5406" max="5410" width="9.140625" style="1"/>
    <col min="5411" max="5411" width="9.7109375" style="1" customWidth="1"/>
    <col min="5412" max="5656" width="9.140625" style="1"/>
    <col min="5657" max="5657" width="4.140625" style="1" customWidth="1"/>
    <col min="5658" max="5658" width="25.140625" style="1" customWidth="1"/>
    <col min="5659" max="5659" width="9.42578125" style="1" customWidth="1"/>
    <col min="5660" max="5660" width="8.28515625" style="1" bestFit="1" customWidth="1"/>
    <col min="5661" max="5661" width="7" style="1" bestFit="1" customWidth="1"/>
    <col min="5662" max="5666" width="9.140625" style="1"/>
    <col min="5667" max="5667" width="9.7109375" style="1" customWidth="1"/>
    <col min="5668" max="5912" width="9.140625" style="1"/>
    <col min="5913" max="5913" width="4.140625" style="1" customWidth="1"/>
    <col min="5914" max="5914" width="25.140625" style="1" customWidth="1"/>
    <col min="5915" max="5915" width="9.42578125" style="1" customWidth="1"/>
    <col min="5916" max="5916" width="8.28515625" style="1" bestFit="1" customWidth="1"/>
    <col min="5917" max="5917" width="7" style="1" bestFit="1" customWidth="1"/>
    <col min="5918" max="5922" width="9.140625" style="1"/>
    <col min="5923" max="5923" width="9.7109375" style="1" customWidth="1"/>
    <col min="5924" max="6168" width="9.140625" style="1"/>
    <col min="6169" max="6169" width="4.140625" style="1" customWidth="1"/>
    <col min="6170" max="6170" width="25.140625" style="1" customWidth="1"/>
    <col min="6171" max="6171" width="9.42578125" style="1" customWidth="1"/>
    <col min="6172" max="6172" width="8.28515625" style="1" bestFit="1" customWidth="1"/>
    <col min="6173" max="6173" width="7" style="1" bestFit="1" customWidth="1"/>
    <col min="6174" max="6178" width="9.140625" style="1"/>
    <col min="6179" max="6179" width="9.7109375" style="1" customWidth="1"/>
    <col min="6180" max="6424" width="9.140625" style="1"/>
    <col min="6425" max="6425" width="4.140625" style="1" customWidth="1"/>
    <col min="6426" max="6426" width="25.140625" style="1" customWidth="1"/>
    <col min="6427" max="6427" width="9.42578125" style="1" customWidth="1"/>
    <col min="6428" max="6428" width="8.28515625" style="1" bestFit="1" customWidth="1"/>
    <col min="6429" max="6429" width="7" style="1" bestFit="1" customWidth="1"/>
    <col min="6430" max="6434" width="9.140625" style="1"/>
    <col min="6435" max="6435" width="9.7109375" style="1" customWidth="1"/>
    <col min="6436" max="6680" width="9.140625" style="1"/>
    <col min="6681" max="6681" width="4.140625" style="1" customWidth="1"/>
    <col min="6682" max="6682" width="25.140625" style="1" customWidth="1"/>
    <col min="6683" max="6683" width="9.42578125" style="1" customWidth="1"/>
    <col min="6684" max="6684" width="8.28515625" style="1" bestFit="1" customWidth="1"/>
    <col min="6685" max="6685" width="7" style="1" bestFit="1" customWidth="1"/>
    <col min="6686" max="6690" width="9.140625" style="1"/>
    <col min="6691" max="6691" width="9.7109375" style="1" customWidth="1"/>
    <col min="6692" max="6936" width="9.140625" style="1"/>
    <col min="6937" max="6937" width="4.140625" style="1" customWidth="1"/>
    <col min="6938" max="6938" width="25.140625" style="1" customWidth="1"/>
    <col min="6939" max="6939" width="9.42578125" style="1" customWidth="1"/>
    <col min="6940" max="6940" width="8.28515625" style="1" bestFit="1" customWidth="1"/>
    <col min="6941" max="6941" width="7" style="1" bestFit="1" customWidth="1"/>
    <col min="6942" max="6946" width="9.140625" style="1"/>
    <col min="6947" max="6947" width="9.7109375" style="1" customWidth="1"/>
    <col min="6948" max="7192" width="9.140625" style="1"/>
    <col min="7193" max="7193" width="4.140625" style="1" customWidth="1"/>
    <col min="7194" max="7194" width="25.140625" style="1" customWidth="1"/>
    <col min="7195" max="7195" width="9.42578125" style="1" customWidth="1"/>
    <col min="7196" max="7196" width="8.28515625" style="1" bestFit="1" customWidth="1"/>
    <col min="7197" max="7197" width="7" style="1" bestFit="1" customWidth="1"/>
    <col min="7198" max="7202" width="9.140625" style="1"/>
    <col min="7203" max="7203" width="9.7109375" style="1" customWidth="1"/>
    <col min="7204" max="7448" width="9.140625" style="1"/>
    <col min="7449" max="7449" width="4.140625" style="1" customWidth="1"/>
    <col min="7450" max="7450" width="25.140625" style="1" customWidth="1"/>
    <col min="7451" max="7451" width="9.42578125" style="1" customWidth="1"/>
    <col min="7452" max="7452" width="8.28515625" style="1" bestFit="1" customWidth="1"/>
    <col min="7453" max="7453" width="7" style="1" bestFit="1" customWidth="1"/>
    <col min="7454" max="7458" width="9.140625" style="1"/>
    <col min="7459" max="7459" width="9.7109375" style="1" customWidth="1"/>
    <col min="7460" max="7704" width="9.140625" style="1"/>
    <col min="7705" max="7705" width="4.140625" style="1" customWidth="1"/>
    <col min="7706" max="7706" width="25.140625" style="1" customWidth="1"/>
    <col min="7707" max="7707" width="9.42578125" style="1" customWidth="1"/>
    <col min="7708" max="7708" width="8.28515625" style="1" bestFit="1" customWidth="1"/>
    <col min="7709" max="7709" width="7" style="1" bestFit="1" customWidth="1"/>
    <col min="7710" max="7714" width="9.140625" style="1"/>
    <col min="7715" max="7715" width="9.7109375" style="1" customWidth="1"/>
    <col min="7716" max="7960" width="9.140625" style="1"/>
    <col min="7961" max="7961" width="4.140625" style="1" customWidth="1"/>
    <col min="7962" max="7962" width="25.140625" style="1" customWidth="1"/>
    <col min="7963" max="7963" width="9.42578125" style="1" customWidth="1"/>
    <col min="7964" max="7964" width="8.28515625" style="1" bestFit="1" customWidth="1"/>
    <col min="7965" max="7965" width="7" style="1" bestFit="1" customWidth="1"/>
    <col min="7966" max="7970" width="9.140625" style="1"/>
    <col min="7971" max="7971" width="9.7109375" style="1" customWidth="1"/>
    <col min="7972" max="8216" width="9.140625" style="1"/>
    <col min="8217" max="8217" width="4.140625" style="1" customWidth="1"/>
    <col min="8218" max="8218" width="25.140625" style="1" customWidth="1"/>
    <col min="8219" max="8219" width="9.42578125" style="1" customWidth="1"/>
    <col min="8220" max="8220" width="8.28515625" style="1" bestFit="1" customWidth="1"/>
    <col min="8221" max="8221" width="7" style="1" bestFit="1" customWidth="1"/>
    <col min="8222" max="8226" width="9.140625" style="1"/>
    <col min="8227" max="8227" width="9.7109375" style="1" customWidth="1"/>
    <col min="8228" max="8472" width="9.140625" style="1"/>
    <col min="8473" max="8473" width="4.140625" style="1" customWidth="1"/>
    <col min="8474" max="8474" width="25.140625" style="1" customWidth="1"/>
    <col min="8475" max="8475" width="9.42578125" style="1" customWidth="1"/>
    <col min="8476" max="8476" width="8.28515625" style="1" bestFit="1" customWidth="1"/>
    <col min="8477" max="8477" width="7" style="1" bestFit="1" customWidth="1"/>
    <col min="8478" max="8482" width="9.140625" style="1"/>
    <col min="8483" max="8483" width="9.7109375" style="1" customWidth="1"/>
    <col min="8484" max="8728" width="9.140625" style="1"/>
    <col min="8729" max="8729" width="4.140625" style="1" customWidth="1"/>
    <col min="8730" max="8730" width="25.140625" style="1" customWidth="1"/>
    <col min="8731" max="8731" width="9.42578125" style="1" customWidth="1"/>
    <col min="8732" max="8732" width="8.28515625" style="1" bestFit="1" customWidth="1"/>
    <col min="8733" max="8733" width="7" style="1" bestFit="1" customWidth="1"/>
    <col min="8734" max="8738" width="9.140625" style="1"/>
    <col min="8739" max="8739" width="9.7109375" style="1" customWidth="1"/>
    <col min="8740" max="8984" width="9.140625" style="1"/>
    <col min="8985" max="8985" width="4.140625" style="1" customWidth="1"/>
    <col min="8986" max="8986" width="25.140625" style="1" customWidth="1"/>
    <col min="8987" max="8987" width="9.42578125" style="1" customWidth="1"/>
    <col min="8988" max="8988" width="8.28515625" style="1" bestFit="1" customWidth="1"/>
    <col min="8989" max="8989" width="7" style="1" bestFit="1" customWidth="1"/>
    <col min="8990" max="8994" width="9.140625" style="1"/>
    <col min="8995" max="8995" width="9.7109375" style="1" customWidth="1"/>
    <col min="8996" max="9240" width="9.140625" style="1"/>
    <col min="9241" max="9241" width="4.140625" style="1" customWidth="1"/>
    <col min="9242" max="9242" width="25.140625" style="1" customWidth="1"/>
    <col min="9243" max="9243" width="9.42578125" style="1" customWidth="1"/>
    <col min="9244" max="9244" width="8.28515625" style="1" bestFit="1" customWidth="1"/>
    <col min="9245" max="9245" width="7" style="1" bestFit="1" customWidth="1"/>
    <col min="9246" max="9250" width="9.140625" style="1"/>
    <col min="9251" max="9251" width="9.7109375" style="1" customWidth="1"/>
    <col min="9252" max="9496" width="9.140625" style="1"/>
    <col min="9497" max="9497" width="4.140625" style="1" customWidth="1"/>
    <col min="9498" max="9498" width="25.140625" style="1" customWidth="1"/>
    <col min="9499" max="9499" width="9.42578125" style="1" customWidth="1"/>
    <col min="9500" max="9500" width="8.28515625" style="1" bestFit="1" customWidth="1"/>
    <col min="9501" max="9501" width="7" style="1" bestFit="1" customWidth="1"/>
    <col min="9502" max="9506" width="9.140625" style="1"/>
    <col min="9507" max="9507" width="9.7109375" style="1" customWidth="1"/>
    <col min="9508" max="9752" width="9.140625" style="1"/>
    <col min="9753" max="9753" width="4.140625" style="1" customWidth="1"/>
    <col min="9754" max="9754" width="25.140625" style="1" customWidth="1"/>
    <col min="9755" max="9755" width="9.42578125" style="1" customWidth="1"/>
    <col min="9756" max="9756" width="8.28515625" style="1" bestFit="1" customWidth="1"/>
    <col min="9757" max="9757" width="7" style="1" bestFit="1" customWidth="1"/>
    <col min="9758" max="9762" width="9.140625" style="1"/>
    <col min="9763" max="9763" width="9.7109375" style="1" customWidth="1"/>
    <col min="9764" max="10008" width="9.140625" style="1"/>
    <col min="10009" max="10009" width="4.140625" style="1" customWidth="1"/>
    <col min="10010" max="10010" width="25.140625" style="1" customWidth="1"/>
    <col min="10011" max="10011" width="9.42578125" style="1" customWidth="1"/>
    <col min="10012" max="10012" width="8.28515625" style="1" bestFit="1" customWidth="1"/>
    <col min="10013" max="10013" width="7" style="1" bestFit="1" customWidth="1"/>
    <col min="10014" max="10018" width="9.140625" style="1"/>
    <col min="10019" max="10019" width="9.7109375" style="1" customWidth="1"/>
    <col min="10020" max="10264" width="9.140625" style="1"/>
    <col min="10265" max="10265" width="4.140625" style="1" customWidth="1"/>
    <col min="10266" max="10266" width="25.140625" style="1" customWidth="1"/>
    <col min="10267" max="10267" width="9.42578125" style="1" customWidth="1"/>
    <col min="10268" max="10268" width="8.28515625" style="1" bestFit="1" customWidth="1"/>
    <col min="10269" max="10269" width="7" style="1" bestFit="1" customWidth="1"/>
    <col min="10270" max="10274" width="9.140625" style="1"/>
    <col min="10275" max="10275" width="9.7109375" style="1" customWidth="1"/>
    <col min="10276" max="10520" width="9.140625" style="1"/>
    <col min="10521" max="10521" width="4.140625" style="1" customWidth="1"/>
    <col min="10522" max="10522" width="25.140625" style="1" customWidth="1"/>
    <col min="10523" max="10523" width="9.42578125" style="1" customWidth="1"/>
    <col min="10524" max="10524" width="8.28515625" style="1" bestFit="1" customWidth="1"/>
    <col min="10525" max="10525" width="7" style="1" bestFit="1" customWidth="1"/>
    <col min="10526" max="10530" width="9.140625" style="1"/>
    <col min="10531" max="10531" width="9.7109375" style="1" customWidth="1"/>
    <col min="10532" max="10776" width="9.140625" style="1"/>
    <col min="10777" max="10777" width="4.140625" style="1" customWidth="1"/>
    <col min="10778" max="10778" width="25.140625" style="1" customWidth="1"/>
    <col min="10779" max="10779" width="9.42578125" style="1" customWidth="1"/>
    <col min="10780" max="10780" width="8.28515625" style="1" bestFit="1" customWidth="1"/>
    <col min="10781" max="10781" width="7" style="1" bestFit="1" customWidth="1"/>
    <col min="10782" max="10786" width="9.140625" style="1"/>
    <col min="10787" max="10787" width="9.7109375" style="1" customWidth="1"/>
    <col min="10788" max="11032" width="9.140625" style="1"/>
    <col min="11033" max="11033" width="4.140625" style="1" customWidth="1"/>
    <col min="11034" max="11034" width="25.140625" style="1" customWidth="1"/>
    <col min="11035" max="11035" width="9.42578125" style="1" customWidth="1"/>
    <col min="11036" max="11036" width="8.28515625" style="1" bestFit="1" customWidth="1"/>
    <col min="11037" max="11037" width="7" style="1" bestFit="1" customWidth="1"/>
    <col min="11038" max="11042" width="9.140625" style="1"/>
    <col min="11043" max="11043" width="9.7109375" style="1" customWidth="1"/>
    <col min="11044" max="11288" width="9.140625" style="1"/>
    <col min="11289" max="11289" width="4.140625" style="1" customWidth="1"/>
    <col min="11290" max="11290" width="25.140625" style="1" customWidth="1"/>
    <col min="11291" max="11291" width="9.42578125" style="1" customWidth="1"/>
    <col min="11292" max="11292" width="8.28515625" style="1" bestFit="1" customWidth="1"/>
    <col min="11293" max="11293" width="7" style="1" bestFit="1" customWidth="1"/>
    <col min="11294" max="11298" width="9.140625" style="1"/>
    <col min="11299" max="11299" width="9.7109375" style="1" customWidth="1"/>
    <col min="11300" max="11544" width="9.140625" style="1"/>
    <col min="11545" max="11545" width="4.140625" style="1" customWidth="1"/>
    <col min="11546" max="11546" width="25.140625" style="1" customWidth="1"/>
    <col min="11547" max="11547" width="9.42578125" style="1" customWidth="1"/>
    <col min="11548" max="11548" width="8.28515625" style="1" bestFit="1" customWidth="1"/>
    <col min="11549" max="11549" width="7" style="1" bestFit="1" customWidth="1"/>
    <col min="11550" max="11554" width="9.140625" style="1"/>
    <col min="11555" max="11555" width="9.7109375" style="1" customWidth="1"/>
    <col min="11556" max="11800" width="9.140625" style="1"/>
    <col min="11801" max="11801" width="4.140625" style="1" customWidth="1"/>
    <col min="11802" max="11802" width="25.140625" style="1" customWidth="1"/>
    <col min="11803" max="11803" width="9.42578125" style="1" customWidth="1"/>
    <col min="11804" max="11804" width="8.28515625" style="1" bestFit="1" customWidth="1"/>
    <col min="11805" max="11805" width="7" style="1" bestFit="1" customWidth="1"/>
    <col min="11806" max="11810" width="9.140625" style="1"/>
    <col min="11811" max="11811" width="9.7109375" style="1" customWidth="1"/>
    <col min="11812" max="12056" width="9.140625" style="1"/>
    <col min="12057" max="12057" width="4.140625" style="1" customWidth="1"/>
    <col min="12058" max="12058" width="25.140625" style="1" customWidth="1"/>
    <col min="12059" max="12059" width="9.42578125" style="1" customWidth="1"/>
    <col min="12060" max="12060" width="8.28515625" style="1" bestFit="1" customWidth="1"/>
    <col min="12061" max="12061" width="7" style="1" bestFit="1" customWidth="1"/>
    <col min="12062" max="12066" width="9.140625" style="1"/>
    <col min="12067" max="12067" width="9.7109375" style="1" customWidth="1"/>
    <col min="12068" max="12312" width="9.140625" style="1"/>
    <col min="12313" max="12313" width="4.140625" style="1" customWidth="1"/>
    <col min="12314" max="12314" width="25.140625" style="1" customWidth="1"/>
    <col min="12315" max="12315" width="9.42578125" style="1" customWidth="1"/>
    <col min="12316" max="12316" width="8.28515625" style="1" bestFit="1" customWidth="1"/>
    <col min="12317" max="12317" width="7" style="1" bestFit="1" customWidth="1"/>
    <col min="12318" max="12322" width="9.140625" style="1"/>
    <col min="12323" max="12323" width="9.7109375" style="1" customWidth="1"/>
    <col min="12324" max="12568" width="9.140625" style="1"/>
    <col min="12569" max="12569" width="4.140625" style="1" customWidth="1"/>
    <col min="12570" max="12570" width="25.140625" style="1" customWidth="1"/>
    <col min="12571" max="12571" width="9.42578125" style="1" customWidth="1"/>
    <col min="12572" max="12572" width="8.28515625" style="1" bestFit="1" customWidth="1"/>
    <col min="12573" max="12573" width="7" style="1" bestFit="1" customWidth="1"/>
    <col min="12574" max="12578" width="9.140625" style="1"/>
    <col min="12579" max="12579" width="9.7109375" style="1" customWidth="1"/>
    <col min="12580" max="12824" width="9.140625" style="1"/>
    <col min="12825" max="12825" width="4.140625" style="1" customWidth="1"/>
    <col min="12826" max="12826" width="25.140625" style="1" customWidth="1"/>
    <col min="12827" max="12827" width="9.42578125" style="1" customWidth="1"/>
    <col min="12828" max="12828" width="8.28515625" style="1" bestFit="1" customWidth="1"/>
    <col min="12829" max="12829" width="7" style="1" bestFit="1" customWidth="1"/>
    <col min="12830" max="12834" width="9.140625" style="1"/>
    <col min="12835" max="12835" width="9.7109375" style="1" customWidth="1"/>
    <col min="12836" max="13080" width="9.140625" style="1"/>
    <col min="13081" max="13081" width="4.140625" style="1" customWidth="1"/>
    <col min="13082" max="13082" width="25.140625" style="1" customWidth="1"/>
    <col min="13083" max="13083" width="9.42578125" style="1" customWidth="1"/>
    <col min="13084" max="13084" width="8.28515625" style="1" bestFit="1" customWidth="1"/>
    <col min="13085" max="13085" width="7" style="1" bestFit="1" customWidth="1"/>
    <col min="13086" max="13090" width="9.140625" style="1"/>
    <col min="13091" max="13091" width="9.7109375" style="1" customWidth="1"/>
    <col min="13092" max="13336" width="9.140625" style="1"/>
    <col min="13337" max="13337" width="4.140625" style="1" customWidth="1"/>
    <col min="13338" max="13338" width="25.140625" style="1" customWidth="1"/>
    <col min="13339" max="13339" width="9.42578125" style="1" customWidth="1"/>
    <col min="13340" max="13340" width="8.28515625" style="1" bestFit="1" customWidth="1"/>
    <col min="13341" max="13341" width="7" style="1" bestFit="1" customWidth="1"/>
    <col min="13342" max="13346" width="9.140625" style="1"/>
    <col min="13347" max="13347" width="9.7109375" style="1" customWidth="1"/>
    <col min="13348" max="13592" width="9.140625" style="1"/>
    <col min="13593" max="13593" width="4.140625" style="1" customWidth="1"/>
    <col min="13594" max="13594" width="25.140625" style="1" customWidth="1"/>
    <col min="13595" max="13595" width="9.42578125" style="1" customWidth="1"/>
    <col min="13596" max="13596" width="8.28515625" style="1" bestFit="1" customWidth="1"/>
    <col min="13597" max="13597" width="7" style="1" bestFit="1" customWidth="1"/>
    <col min="13598" max="13602" width="9.140625" style="1"/>
    <col min="13603" max="13603" width="9.7109375" style="1" customWidth="1"/>
    <col min="13604" max="13848" width="9.140625" style="1"/>
    <col min="13849" max="13849" width="4.140625" style="1" customWidth="1"/>
    <col min="13850" max="13850" width="25.140625" style="1" customWidth="1"/>
    <col min="13851" max="13851" width="9.42578125" style="1" customWidth="1"/>
    <col min="13852" max="13852" width="8.28515625" style="1" bestFit="1" customWidth="1"/>
    <col min="13853" max="13853" width="7" style="1" bestFit="1" customWidth="1"/>
    <col min="13854" max="13858" width="9.140625" style="1"/>
    <col min="13859" max="13859" width="9.7109375" style="1" customWidth="1"/>
    <col min="13860" max="14104" width="9.140625" style="1"/>
    <col min="14105" max="14105" width="4.140625" style="1" customWidth="1"/>
    <col min="14106" max="14106" width="25.140625" style="1" customWidth="1"/>
    <col min="14107" max="14107" width="9.42578125" style="1" customWidth="1"/>
    <col min="14108" max="14108" width="8.28515625" style="1" bestFit="1" customWidth="1"/>
    <col min="14109" max="14109" width="7" style="1" bestFit="1" customWidth="1"/>
    <col min="14110" max="14114" width="9.140625" style="1"/>
    <col min="14115" max="14115" width="9.7109375" style="1" customWidth="1"/>
    <col min="14116" max="14360" width="9.140625" style="1"/>
    <col min="14361" max="14361" width="4.140625" style="1" customWidth="1"/>
    <col min="14362" max="14362" width="25.140625" style="1" customWidth="1"/>
    <col min="14363" max="14363" width="9.42578125" style="1" customWidth="1"/>
    <col min="14364" max="14364" width="8.28515625" style="1" bestFit="1" customWidth="1"/>
    <col min="14365" max="14365" width="7" style="1" bestFit="1" customWidth="1"/>
    <col min="14366" max="14370" width="9.140625" style="1"/>
    <col min="14371" max="14371" width="9.7109375" style="1" customWidth="1"/>
    <col min="14372" max="14616" width="9.140625" style="1"/>
    <col min="14617" max="14617" width="4.140625" style="1" customWidth="1"/>
    <col min="14618" max="14618" width="25.140625" style="1" customWidth="1"/>
    <col min="14619" max="14619" width="9.42578125" style="1" customWidth="1"/>
    <col min="14620" max="14620" width="8.28515625" style="1" bestFit="1" customWidth="1"/>
    <col min="14621" max="14621" width="7" style="1" bestFit="1" customWidth="1"/>
    <col min="14622" max="14626" width="9.140625" style="1"/>
    <col min="14627" max="14627" width="9.7109375" style="1" customWidth="1"/>
    <col min="14628" max="14872" width="9.140625" style="1"/>
    <col min="14873" max="14873" width="4.140625" style="1" customWidth="1"/>
    <col min="14874" max="14874" width="25.140625" style="1" customWidth="1"/>
    <col min="14875" max="14875" width="9.42578125" style="1" customWidth="1"/>
    <col min="14876" max="14876" width="8.28515625" style="1" bestFit="1" customWidth="1"/>
    <col min="14877" max="14877" width="7" style="1" bestFit="1" customWidth="1"/>
    <col min="14878" max="14882" width="9.140625" style="1"/>
    <col min="14883" max="14883" width="9.7109375" style="1" customWidth="1"/>
    <col min="14884" max="15128" width="9.140625" style="1"/>
    <col min="15129" max="15129" width="4.140625" style="1" customWidth="1"/>
    <col min="15130" max="15130" width="25.140625" style="1" customWidth="1"/>
    <col min="15131" max="15131" width="9.42578125" style="1" customWidth="1"/>
    <col min="15132" max="15132" width="8.28515625" style="1" bestFit="1" customWidth="1"/>
    <col min="15133" max="15133" width="7" style="1" bestFit="1" customWidth="1"/>
    <col min="15134" max="15138" width="9.140625" style="1"/>
    <col min="15139" max="15139" width="9.7109375" style="1" customWidth="1"/>
    <col min="15140" max="15384" width="9.140625" style="1"/>
    <col min="15385" max="15385" width="4.140625" style="1" customWidth="1"/>
    <col min="15386" max="15386" width="25.140625" style="1" customWidth="1"/>
    <col min="15387" max="15387" width="9.42578125" style="1" customWidth="1"/>
    <col min="15388" max="15388" width="8.28515625" style="1" bestFit="1" customWidth="1"/>
    <col min="15389" max="15389" width="7" style="1" bestFit="1" customWidth="1"/>
    <col min="15390" max="15394" width="9.140625" style="1"/>
    <col min="15395" max="15395" width="9.7109375" style="1" customWidth="1"/>
    <col min="15396" max="15640" width="9.140625" style="1"/>
    <col min="15641" max="15641" width="4.140625" style="1" customWidth="1"/>
    <col min="15642" max="15642" width="25.140625" style="1" customWidth="1"/>
    <col min="15643" max="15643" width="9.42578125" style="1" customWidth="1"/>
    <col min="15644" max="15644" width="8.28515625" style="1" bestFit="1" customWidth="1"/>
    <col min="15645" max="15645" width="7" style="1" bestFit="1" customWidth="1"/>
    <col min="15646" max="15650" width="9.140625" style="1"/>
    <col min="15651" max="15651" width="9.7109375" style="1" customWidth="1"/>
    <col min="15652" max="15896" width="9.140625" style="1"/>
    <col min="15897" max="15897" width="4.140625" style="1" customWidth="1"/>
    <col min="15898" max="15898" width="25.140625" style="1" customWidth="1"/>
    <col min="15899" max="15899" width="9.42578125" style="1" customWidth="1"/>
    <col min="15900" max="15900" width="8.28515625" style="1" bestFit="1" customWidth="1"/>
    <col min="15901" max="15901" width="7" style="1" bestFit="1" customWidth="1"/>
    <col min="15902" max="15906" width="9.140625" style="1"/>
    <col min="15907" max="15907" width="9.7109375" style="1" customWidth="1"/>
    <col min="15908" max="16152" width="9.140625" style="1"/>
    <col min="16153" max="16153" width="4.140625" style="1" customWidth="1"/>
    <col min="16154" max="16154" width="25.140625" style="1" customWidth="1"/>
    <col min="16155" max="16155" width="9.42578125" style="1" customWidth="1"/>
    <col min="16156" max="16156" width="8.28515625" style="1" bestFit="1" customWidth="1"/>
    <col min="16157" max="16157" width="7" style="1" bestFit="1" customWidth="1"/>
    <col min="16158" max="16162" width="9.140625" style="1"/>
    <col min="16163" max="16163" width="9.7109375" style="1" customWidth="1"/>
    <col min="16164" max="16384" width="9.140625" style="1"/>
  </cols>
  <sheetData>
    <row r="1" spans="1:47" ht="51.75" customHeight="1" x14ac:dyDescent="0.25">
      <c r="A1" s="176" t="s">
        <v>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7" ht="45.75" customHeight="1" x14ac:dyDescent="0.25">
      <c r="A2" s="85"/>
      <c r="B2" s="86"/>
      <c r="C2" s="183" t="s">
        <v>62</v>
      </c>
      <c r="D2" s="183"/>
      <c r="E2" s="183"/>
      <c r="F2" s="183" t="s">
        <v>63</v>
      </c>
      <c r="G2" s="183"/>
      <c r="H2" s="183"/>
      <c r="I2" s="87"/>
      <c r="J2" s="85"/>
      <c r="K2" s="85"/>
      <c r="L2" s="183">
        <v>43619</v>
      </c>
      <c r="M2" s="183"/>
      <c r="N2" s="183"/>
      <c r="O2" s="183">
        <v>43643</v>
      </c>
      <c r="P2" s="183"/>
      <c r="Q2" s="183"/>
      <c r="R2" s="183">
        <v>43634</v>
      </c>
      <c r="S2" s="183"/>
      <c r="T2" s="183"/>
      <c r="U2" s="183">
        <v>43650</v>
      </c>
      <c r="V2" s="183"/>
      <c r="W2" s="183"/>
      <c r="X2" s="183">
        <v>43657</v>
      </c>
      <c r="Y2" s="183"/>
      <c r="Z2" s="183"/>
      <c r="AA2" s="183">
        <v>43664</v>
      </c>
      <c r="AB2" s="183"/>
      <c r="AC2" s="183"/>
      <c r="AD2" s="183">
        <v>43671</v>
      </c>
      <c r="AE2" s="183"/>
      <c r="AF2" s="183"/>
      <c r="AG2" s="172">
        <v>43678</v>
      </c>
      <c r="AH2" s="173"/>
      <c r="AI2" s="174"/>
      <c r="AJ2" s="172">
        <v>43685</v>
      </c>
      <c r="AK2" s="173"/>
      <c r="AL2" s="174"/>
      <c r="AM2" s="172">
        <v>43692</v>
      </c>
      <c r="AN2" s="173"/>
      <c r="AO2" s="174"/>
      <c r="AP2" s="172">
        <v>43699</v>
      </c>
      <c r="AQ2" s="173"/>
      <c r="AR2" s="174"/>
      <c r="AS2" s="184" t="s">
        <v>64</v>
      </c>
      <c r="AT2" s="185"/>
      <c r="AU2" s="186"/>
    </row>
    <row r="3" spans="1:47" ht="28.5" customHeight="1" x14ac:dyDescent="0.2">
      <c r="A3" s="177" t="s">
        <v>0</v>
      </c>
      <c r="B3" s="179" t="s">
        <v>1</v>
      </c>
      <c r="C3" s="181" t="s">
        <v>2</v>
      </c>
      <c r="D3" s="181"/>
      <c r="E3" s="181"/>
      <c r="F3" s="181" t="s">
        <v>47</v>
      </c>
      <c r="G3" s="181"/>
      <c r="H3" s="181"/>
      <c r="I3" s="181" t="s">
        <v>3</v>
      </c>
      <c r="J3" s="181"/>
      <c r="K3" s="182"/>
      <c r="L3" s="175" t="s">
        <v>46</v>
      </c>
      <c r="M3" s="175"/>
      <c r="N3" s="175"/>
      <c r="O3" s="175" t="s">
        <v>75</v>
      </c>
      <c r="P3" s="175"/>
      <c r="Q3" s="175"/>
      <c r="R3" s="175" t="s">
        <v>45</v>
      </c>
      <c r="S3" s="175"/>
      <c r="T3" s="175"/>
      <c r="U3" s="175" t="s">
        <v>45</v>
      </c>
      <c r="V3" s="175"/>
      <c r="W3" s="175"/>
      <c r="X3" s="169" t="s">
        <v>45</v>
      </c>
      <c r="Y3" s="170"/>
      <c r="Z3" s="171"/>
      <c r="AA3" s="169" t="s">
        <v>45</v>
      </c>
      <c r="AB3" s="170"/>
      <c r="AC3" s="171"/>
      <c r="AD3" s="169" t="s">
        <v>45</v>
      </c>
      <c r="AE3" s="170"/>
      <c r="AF3" s="171"/>
      <c r="AG3" s="169" t="s">
        <v>45</v>
      </c>
      <c r="AH3" s="170"/>
      <c r="AI3" s="171"/>
      <c r="AJ3" s="169" t="s">
        <v>45</v>
      </c>
      <c r="AK3" s="170"/>
      <c r="AL3" s="171"/>
      <c r="AM3" s="169" t="s">
        <v>45</v>
      </c>
      <c r="AN3" s="170"/>
      <c r="AO3" s="171"/>
      <c r="AP3" s="169" t="s">
        <v>45</v>
      </c>
      <c r="AQ3" s="170"/>
      <c r="AR3" s="171"/>
      <c r="AS3" s="187"/>
      <c r="AT3" s="188"/>
      <c r="AU3" s="189"/>
    </row>
    <row r="4" spans="1:47" ht="25.5" x14ac:dyDescent="0.2">
      <c r="A4" s="178"/>
      <c r="B4" s="180"/>
      <c r="C4" s="2" t="s">
        <v>4</v>
      </c>
      <c r="D4" s="2" t="s">
        <v>5</v>
      </c>
      <c r="E4" s="2" t="s">
        <v>6</v>
      </c>
      <c r="F4" s="2" t="s">
        <v>4</v>
      </c>
      <c r="G4" s="2" t="s">
        <v>5</v>
      </c>
      <c r="H4" s="2" t="s">
        <v>6</v>
      </c>
      <c r="I4" s="2" t="s">
        <v>4</v>
      </c>
      <c r="J4" s="2" t="s">
        <v>5</v>
      </c>
      <c r="K4" s="3" t="s">
        <v>6</v>
      </c>
      <c r="L4" s="17" t="s">
        <v>4</v>
      </c>
      <c r="M4" s="2" t="s">
        <v>5</v>
      </c>
      <c r="N4" s="2" t="s">
        <v>6</v>
      </c>
      <c r="O4" s="2" t="s">
        <v>4</v>
      </c>
      <c r="P4" s="2" t="s">
        <v>5</v>
      </c>
      <c r="Q4" s="2" t="s">
        <v>6</v>
      </c>
      <c r="R4" s="2" t="s">
        <v>4</v>
      </c>
      <c r="S4" s="2" t="s">
        <v>5</v>
      </c>
      <c r="T4" s="11" t="s">
        <v>6</v>
      </c>
      <c r="U4" s="18" t="s">
        <v>4</v>
      </c>
      <c r="V4" s="18" t="s">
        <v>5</v>
      </c>
      <c r="W4" s="18" t="s">
        <v>6</v>
      </c>
      <c r="X4" s="18" t="s">
        <v>4</v>
      </c>
      <c r="Y4" s="18" t="s">
        <v>5</v>
      </c>
      <c r="Z4" s="18" t="s">
        <v>6</v>
      </c>
      <c r="AA4" s="19" t="s">
        <v>4</v>
      </c>
      <c r="AB4" s="19" t="s">
        <v>5</v>
      </c>
      <c r="AC4" s="19" t="s">
        <v>6</v>
      </c>
      <c r="AD4" s="65" t="s">
        <v>4</v>
      </c>
      <c r="AE4" s="65" t="s">
        <v>5</v>
      </c>
      <c r="AF4" s="65" t="s">
        <v>6</v>
      </c>
      <c r="AG4" s="74" t="s">
        <v>4</v>
      </c>
      <c r="AH4" s="74" t="s">
        <v>5</v>
      </c>
      <c r="AI4" s="74" t="s">
        <v>6</v>
      </c>
      <c r="AJ4" s="99" t="s">
        <v>4</v>
      </c>
      <c r="AK4" s="99" t="s">
        <v>5</v>
      </c>
      <c r="AL4" s="99" t="s">
        <v>6</v>
      </c>
      <c r="AM4" s="164" t="s">
        <v>4</v>
      </c>
      <c r="AN4" s="164" t="s">
        <v>5</v>
      </c>
      <c r="AO4" s="164" t="s">
        <v>6</v>
      </c>
      <c r="AP4" s="167" t="s">
        <v>4</v>
      </c>
      <c r="AQ4" s="167" t="s">
        <v>5</v>
      </c>
      <c r="AR4" s="167" t="s">
        <v>6</v>
      </c>
      <c r="AS4" s="18" t="s">
        <v>4</v>
      </c>
      <c r="AT4" s="2" t="s">
        <v>5</v>
      </c>
      <c r="AU4" s="3" t="s">
        <v>6</v>
      </c>
    </row>
    <row r="5" spans="1:47" ht="15.75" x14ac:dyDescent="0.25">
      <c r="A5" s="4">
        <v>1</v>
      </c>
      <c r="B5" s="5" t="s">
        <v>7</v>
      </c>
      <c r="C5" s="83">
        <v>3163</v>
      </c>
      <c r="D5" s="83">
        <v>1226</v>
      </c>
      <c r="E5" s="6">
        <f>IF(C5=0,0,D5/C5*100)</f>
        <v>38.760670249762882</v>
      </c>
      <c r="F5" s="83">
        <v>470</v>
      </c>
      <c r="G5" s="83"/>
      <c r="H5" s="6">
        <f>G5/F5*100</f>
        <v>0</v>
      </c>
      <c r="I5" s="83"/>
      <c r="J5" s="83"/>
      <c r="K5" s="6" t="e">
        <f>J5/I5*100</f>
        <v>#DIV/0!</v>
      </c>
      <c r="L5" s="83">
        <v>3000</v>
      </c>
      <c r="M5" s="83"/>
      <c r="N5" s="16">
        <f>M5/L5</f>
        <v>0</v>
      </c>
      <c r="O5" s="83">
        <v>3470</v>
      </c>
      <c r="P5" s="83"/>
      <c r="Q5" s="16">
        <f>P5/O5</f>
        <v>0</v>
      </c>
      <c r="R5" s="83">
        <v>3470</v>
      </c>
      <c r="S5" s="83"/>
      <c r="T5" s="12">
        <f>S5/R5*100</f>
        <v>0</v>
      </c>
      <c r="U5" s="83">
        <v>3470</v>
      </c>
      <c r="V5" s="83"/>
      <c r="W5" s="6">
        <f>V5/U5*100</f>
        <v>0</v>
      </c>
      <c r="X5" s="83"/>
      <c r="Y5" s="83"/>
      <c r="Z5" s="6" t="e">
        <f>Y5/X5*100</f>
        <v>#DIV/0!</v>
      </c>
      <c r="AA5" s="83"/>
      <c r="AB5" s="83"/>
      <c r="AC5" s="20"/>
      <c r="AD5" s="83"/>
      <c r="AE5" s="83"/>
      <c r="AF5" s="20" t="e">
        <f>AE5/AD5*100</f>
        <v>#DIV/0!</v>
      </c>
      <c r="AG5" s="83"/>
      <c r="AH5" s="83"/>
      <c r="AI5" s="20" t="e">
        <f>AH5/AG5*100</f>
        <v>#DIV/0!</v>
      </c>
      <c r="AJ5" s="83">
        <v>2450</v>
      </c>
      <c r="AK5" s="83"/>
      <c r="AL5" s="20">
        <f>AK5/AJ5*100</f>
        <v>0</v>
      </c>
      <c r="AM5" s="83"/>
      <c r="AN5" s="83"/>
      <c r="AO5" s="20" t="e">
        <f>AN5/AM5*100</f>
        <v>#DIV/0!</v>
      </c>
      <c r="AP5" s="83">
        <v>2450</v>
      </c>
      <c r="AQ5" s="83"/>
      <c r="AR5" s="20">
        <f>AQ5/AP5*100</f>
        <v>0</v>
      </c>
      <c r="AS5" s="84">
        <f>C5+F5+L5+O5+R5+U5+X5+AD5+AG5+AA5+AJ5+AM5+AP5</f>
        <v>21943</v>
      </c>
      <c r="AT5" s="83">
        <f>D5+G5+M5+P5+S5+V5+Y5+AE5+AH5+AK5+AN5+AQ5</f>
        <v>1226</v>
      </c>
      <c r="AU5" s="13">
        <f>AT5/AS5*100</f>
        <v>5.5872032083124461</v>
      </c>
    </row>
    <row r="6" spans="1:47" ht="15.75" x14ac:dyDescent="0.25">
      <c r="A6" s="4">
        <v>2</v>
      </c>
      <c r="B6" s="5" t="s">
        <v>8</v>
      </c>
      <c r="C6" s="83">
        <v>2700</v>
      </c>
      <c r="D6" s="83">
        <v>918</v>
      </c>
      <c r="E6" s="6">
        <f t="shared" ref="E6:E23" si="0">IF(C6=0,0,D6/C6*100)</f>
        <v>34</v>
      </c>
      <c r="F6" s="83"/>
      <c r="G6" s="83"/>
      <c r="H6" s="6"/>
      <c r="I6" s="83"/>
      <c r="J6" s="83"/>
      <c r="K6" s="6" t="e">
        <f t="shared" ref="K6:K22" si="1">J6/I6*100</f>
        <v>#DIV/0!</v>
      </c>
      <c r="L6" s="83">
        <v>200</v>
      </c>
      <c r="M6" s="83"/>
      <c r="N6" s="16"/>
      <c r="O6" s="83"/>
      <c r="P6" s="83"/>
      <c r="Q6" s="16" t="e">
        <f>P6/O6</f>
        <v>#DIV/0!</v>
      </c>
      <c r="R6" s="83"/>
      <c r="S6" s="83"/>
      <c r="T6" s="12" t="e">
        <f>S6/R6*100</f>
        <v>#DIV/0!</v>
      </c>
      <c r="U6" s="83"/>
      <c r="V6" s="83"/>
      <c r="W6" s="6" t="e">
        <f t="shared" ref="W6:W23" si="2">V6/U6*100</f>
        <v>#DIV/0!</v>
      </c>
      <c r="X6" s="83"/>
      <c r="Y6" s="83"/>
      <c r="Z6" s="6" t="e">
        <f t="shared" ref="Z6:Z23" si="3">Y6/X6*100</f>
        <v>#DIV/0!</v>
      </c>
      <c r="AA6" s="83"/>
      <c r="AB6" s="83"/>
      <c r="AC6" s="20"/>
      <c r="AD6" s="83"/>
      <c r="AE6" s="83"/>
      <c r="AF6" s="20" t="e">
        <f t="shared" ref="AF6:AF23" si="4">AE6/AD6*100</f>
        <v>#DIV/0!</v>
      </c>
      <c r="AG6" s="83"/>
      <c r="AH6" s="83"/>
      <c r="AI6" s="20" t="e">
        <f t="shared" ref="AI6:AI22" si="5">AH6/AG6*100</f>
        <v>#DIV/0!</v>
      </c>
      <c r="AJ6" s="83">
        <v>594</v>
      </c>
      <c r="AK6" s="83">
        <v>60</v>
      </c>
      <c r="AL6" s="20">
        <f>AK6/AJ6*100</f>
        <v>10.1010101010101</v>
      </c>
      <c r="AM6" s="83">
        <v>534</v>
      </c>
      <c r="AN6" s="83"/>
      <c r="AO6" s="20">
        <f t="shared" ref="AO6:AO22" si="6">AN6/AM6*100</f>
        <v>0</v>
      </c>
      <c r="AP6" s="83">
        <v>534</v>
      </c>
      <c r="AQ6" s="83"/>
      <c r="AR6" s="20">
        <f t="shared" ref="AR6:AR22" si="7">AQ6/AP6*100</f>
        <v>0</v>
      </c>
      <c r="AS6" s="84">
        <f t="shared" ref="AS6:AS22" si="8">C6+F6+L6+O6+R6+U6+X6+AD6+AG6+AA6+AJ6+AM6+AP6</f>
        <v>4562</v>
      </c>
      <c r="AT6" s="83">
        <f t="shared" ref="AT6:AT22" si="9">D6+G6+M6+P6+S6+V6+Y6+AE6+AH6+AK6+AN6+AQ6</f>
        <v>978</v>
      </c>
      <c r="AU6" s="13">
        <f t="shared" ref="AU6:AU23" si="10">AT6/AS6*100</f>
        <v>21.437965804471723</v>
      </c>
    </row>
    <row r="7" spans="1:47" ht="15.75" x14ac:dyDescent="0.25">
      <c r="A7" s="4">
        <v>3</v>
      </c>
      <c r="B7" s="5" t="s">
        <v>9</v>
      </c>
      <c r="C7" s="83">
        <v>3080</v>
      </c>
      <c r="D7" s="83">
        <v>739.5</v>
      </c>
      <c r="E7" s="6">
        <f t="shared" si="0"/>
        <v>24.009740259740258</v>
      </c>
      <c r="F7" s="83">
        <v>570</v>
      </c>
      <c r="G7" s="83">
        <v>11</v>
      </c>
      <c r="H7" s="6">
        <f t="shared" ref="H7:H23" si="11">G7/F7*100</f>
        <v>1.9298245614035088</v>
      </c>
      <c r="I7" s="83">
        <f t="shared" ref="I7:J22" si="12">C7+F7</f>
        <v>3650</v>
      </c>
      <c r="J7" s="83">
        <f t="shared" si="12"/>
        <v>750.5</v>
      </c>
      <c r="K7" s="6">
        <f t="shared" si="1"/>
        <v>20.56164383561644</v>
      </c>
      <c r="L7" s="83">
        <v>5424</v>
      </c>
      <c r="M7" s="83">
        <v>22</v>
      </c>
      <c r="N7" s="16">
        <f t="shared" ref="N7:N23" si="13">M7/L7</f>
        <v>4.0560471976401179E-3</v>
      </c>
      <c r="O7" s="83"/>
      <c r="P7" s="83"/>
      <c r="Q7" s="16" t="e">
        <f t="shared" ref="Q7:Q23" si="14">P7/O7</f>
        <v>#DIV/0!</v>
      </c>
      <c r="R7" s="83">
        <v>5092</v>
      </c>
      <c r="S7" s="83"/>
      <c r="T7" s="12">
        <f t="shared" ref="T7:T22" si="15">S7/R7*100</f>
        <v>0</v>
      </c>
      <c r="U7" s="83">
        <v>5092</v>
      </c>
      <c r="V7" s="83"/>
      <c r="W7" s="6">
        <f t="shared" si="2"/>
        <v>0</v>
      </c>
      <c r="X7" s="83">
        <v>2546</v>
      </c>
      <c r="Y7" s="83"/>
      <c r="Z7" s="6">
        <f t="shared" si="3"/>
        <v>0</v>
      </c>
      <c r="AA7" s="83">
        <v>2546</v>
      </c>
      <c r="AB7" s="83"/>
      <c r="AC7" s="20"/>
      <c r="AD7" s="103">
        <v>4955.5</v>
      </c>
      <c r="AE7" s="83"/>
      <c r="AF7" s="20">
        <f t="shared" si="4"/>
        <v>0</v>
      </c>
      <c r="AG7" s="103">
        <v>4955.5</v>
      </c>
      <c r="AH7" s="83"/>
      <c r="AI7" s="20">
        <f t="shared" si="5"/>
        <v>0</v>
      </c>
      <c r="AJ7" s="103">
        <v>5455.5</v>
      </c>
      <c r="AK7" s="83"/>
      <c r="AL7" s="20">
        <f t="shared" ref="AL7:AL22" si="16">AK7/AJ7*100</f>
        <v>0</v>
      </c>
      <c r="AM7" s="83"/>
      <c r="AN7" s="83"/>
      <c r="AO7" s="20" t="e">
        <f t="shared" si="6"/>
        <v>#DIV/0!</v>
      </c>
      <c r="AP7" s="83"/>
      <c r="AQ7" s="83"/>
      <c r="AR7" s="20" t="e">
        <f t="shared" si="7"/>
        <v>#DIV/0!</v>
      </c>
      <c r="AS7" s="84">
        <f t="shared" si="8"/>
        <v>39716.5</v>
      </c>
      <c r="AT7" s="83">
        <f t="shared" si="9"/>
        <v>772.5</v>
      </c>
      <c r="AU7" s="13">
        <f t="shared" si="10"/>
        <v>1.9450354386715849</v>
      </c>
    </row>
    <row r="8" spans="1:47" ht="15.75" x14ac:dyDescent="0.25">
      <c r="A8" s="4">
        <v>4</v>
      </c>
      <c r="B8" s="5" t="s">
        <v>10</v>
      </c>
      <c r="C8" s="83">
        <v>1590</v>
      </c>
      <c r="D8" s="83">
        <v>230</v>
      </c>
      <c r="E8" s="6">
        <f t="shared" si="0"/>
        <v>14.465408805031446</v>
      </c>
      <c r="F8" s="83">
        <v>2050</v>
      </c>
      <c r="G8" s="83"/>
      <c r="H8" s="6">
        <f t="shared" si="11"/>
        <v>0</v>
      </c>
      <c r="I8" s="83">
        <f t="shared" si="12"/>
        <v>3640</v>
      </c>
      <c r="J8" s="83">
        <f t="shared" si="12"/>
        <v>230</v>
      </c>
      <c r="K8" s="6">
        <f t="shared" si="1"/>
        <v>6.3186813186813184</v>
      </c>
      <c r="L8" s="83">
        <v>4500</v>
      </c>
      <c r="M8" s="83"/>
      <c r="N8" s="16">
        <f t="shared" si="13"/>
        <v>0</v>
      </c>
      <c r="O8" s="83">
        <v>4500</v>
      </c>
      <c r="P8" s="83"/>
      <c r="Q8" s="16">
        <f t="shared" si="14"/>
        <v>0</v>
      </c>
      <c r="R8" s="83">
        <v>4500</v>
      </c>
      <c r="S8" s="83"/>
      <c r="T8" s="12">
        <f t="shared" si="15"/>
        <v>0</v>
      </c>
      <c r="U8" s="83">
        <v>3000</v>
      </c>
      <c r="V8" s="83"/>
      <c r="W8" s="6">
        <f t="shared" si="2"/>
        <v>0</v>
      </c>
      <c r="X8" s="83"/>
      <c r="Y8" s="83"/>
      <c r="Z8" s="6" t="e">
        <f t="shared" si="3"/>
        <v>#DIV/0!</v>
      </c>
      <c r="AA8" s="83"/>
      <c r="AB8" s="83"/>
      <c r="AC8" s="20"/>
      <c r="AD8" s="83"/>
      <c r="AE8" s="83"/>
      <c r="AF8" s="20" t="e">
        <f t="shared" si="4"/>
        <v>#DIV/0!</v>
      </c>
      <c r="AG8" s="83"/>
      <c r="AH8" s="83"/>
      <c r="AI8" s="20" t="e">
        <f t="shared" si="5"/>
        <v>#DIV/0!</v>
      </c>
      <c r="AJ8" s="102"/>
      <c r="AK8" s="83"/>
      <c r="AL8" s="20" t="e">
        <f t="shared" si="16"/>
        <v>#DIV/0!</v>
      </c>
      <c r="AM8" s="83">
        <v>4981</v>
      </c>
      <c r="AN8" s="83"/>
      <c r="AO8" s="20">
        <f t="shared" si="6"/>
        <v>0</v>
      </c>
      <c r="AP8" s="83"/>
      <c r="AQ8" s="83"/>
      <c r="AR8" s="20" t="e">
        <f t="shared" si="7"/>
        <v>#DIV/0!</v>
      </c>
      <c r="AS8" s="84">
        <f t="shared" si="8"/>
        <v>25121</v>
      </c>
      <c r="AT8" s="83">
        <f t="shared" si="9"/>
        <v>230</v>
      </c>
      <c r="AU8" s="13">
        <f t="shared" si="10"/>
        <v>0.91556864774491453</v>
      </c>
    </row>
    <row r="9" spans="1:47" ht="15.75" x14ac:dyDescent="0.25">
      <c r="A9" s="4">
        <v>5</v>
      </c>
      <c r="B9" s="5" t="s">
        <v>11</v>
      </c>
      <c r="C9" s="83">
        <v>2050</v>
      </c>
      <c r="D9" s="83">
        <v>240</v>
      </c>
      <c r="E9" s="6">
        <f t="shared" si="0"/>
        <v>11.707317073170733</v>
      </c>
      <c r="F9" s="83"/>
      <c r="G9" s="83"/>
      <c r="H9" s="6"/>
      <c r="I9" s="83">
        <f t="shared" si="12"/>
        <v>2050</v>
      </c>
      <c r="J9" s="83">
        <f t="shared" si="12"/>
        <v>240</v>
      </c>
      <c r="K9" s="6">
        <f t="shared" si="1"/>
        <v>11.707317073170733</v>
      </c>
      <c r="L9" s="83">
        <v>2950</v>
      </c>
      <c r="M9" s="83"/>
      <c r="N9" s="16">
        <f t="shared" si="13"/>
        <v>0</v>
      </c>
      <c r="O9" s="83"/>
      <c r="P9" s="83"/>
      <c r="Q9" s="16" t="e">
        <f t="shared" si="14"/>
        <v>#DIV/0!</v>
      </c>
      <c r="R9" s="83">
        <v>1660</v>
      </c>
      <c r="S9" s="83"/>
      <c r="T9" s="12">
        <f t="shared" si="15"/>
        <v>0</v>
      </c>
      <c r="U9" s="83">
        <v>1660</v>
      </c>
      <c r="V9" s="83"/>
      <c r="W9" s="6">
        <f t="shared" si="2"/>
        <v>0</v>
      </c>
      <c r="X9" s="83"/>
      <c r="Y9" s="83"/>
      <c r="Z9" s="6" t="e">
        <f t="shared" si="3"/>
        <v>#DIV/0!</v>
      </c>
      <c r="AA9" s="83"/>
      <c r="AB9" s="83"/>
      <c r="AC9" s="20"/>
      <c r="AD9" s="83"/>
      <c r="AE9" s="83"/>
      <c r="AF9" s="20" t="e">
        <f t="shared" si="4"/>
        <v>#DIV/0!</v>
      </c>
      <c r="AG9" s="83"/>
      <c r="AH9" s="83"/>
      <c r="AI9" s="20" t="e">
        <f t="shared" si="5"/>
        <v>#DIV/0!</v>
      </c>
      <c r="AJ9" s="101"/>
      <c r="AK9" s="83"/>
      <c r="AL9" s="20" t="e">
        <f t="shared" si="16"/>
        <v>#DIV/0!</v>
      </c>
      <c r="AM9" s="83"/>
      <c r="AN9" s="83"/>
      <c r="AO9" s="20" t="e">
        <f t="shared" si="6"/>
        <v>#DIV/0!</v>
      </c>
      <c r="AP9" s="83"/>
      <c r="AQ9" s="83"/>
      <c r="AR9" s="20" t="e">
        <f t="shared" si="7"/>
        <v>#DIV/0!</v>
      </c>
      <c r="AS9" s="84">
        <f t="shared" si="8"/>
        <v>8320</v>
      </c>
      <c r="AT9" s="83">
        <f t="shared" si="9"/>
        <v>240</v>
      </c>
      <c r="AU9" s="13">
        <f t="shared" si="10"/>
        <v>2.8846153846153846</v>
      </c>
    </row>
    <row r="10" spans="1:47" ht="15.75" x14ac:dyDescent="0.25">
      <c r="A10" s="4">
        <v>6</v>
      </c>
      <c r="B10" s="5" t="s">
        <v>12</v>
      </c>
      <c r="C10" s="83">
        <v>1534</v>
      </c>
      <c r="D10" s="83">
        <v>819</v>
      </c>
      <c r="E10" s="6">
        <f>IF(C10=0,0,D10/C10*100)</f>
        <v>53.389830508474581</v>
      </c>
      <c r="F10" s="83">
        <v>190</v>
      </c>
      <c r="G10" s="83"/>
      <c r="H10" s="6">
        <f t="shared" si="11"/>
        <v>0</v>
      </c>
      <c r="I10" s="83">
        <f t="shared" si="12"/>
        <v>1724</v>
      </c>
      <c r="J10" s="83">
        <f t="shared" si="12"/>
        <v>819</v>
      </c>
      <c r="K10" s="6">
        <f t="shared" si="1"/>
        <v>47.505800464037122</v>
      </c>
      <c r="L10" s="83">
        <v>4783</v>
      </c>
      <c r="M10" s="83"/>
      <c r="N10" s="16">
        <f t="shared" si="13"/>
        <v>0</v>
      </c>
      <c r="O10" s="83"/>
      <c r="P10" s="83"/>
      <c r="Q10" s="16" t="e">
        <f t="shared" si="14"/>
        <v>#DIV/0!</v>
      </c>
      <c r="R10" s="83"/>
      <c r="S10" s="83"/>
      <c r="T10" s="12" t="e">
        <f t="shared" si="15"/>
        <v>#DIV/0!</v>
      </c>
      <c r="U10" s="83"/>
      <c r="V10" s="83"/>
      <c r="W10" s="6" t="e">
        <f t="shared" si="2"/>
        <v>#DIV/0!</v>
      </c>
      <c r="X10" s="83"/>
      <c r="Y10" s="83"/>
      <c r="Z10" s="6" t="e">
        <f t="shared" si="3"/>
        <v>#DIV/0!</v>
      </c>
      <c r="AA10" s="83">
        <v>345</v>
      </c>
      <c r="AB10" s="83"/>
      <c r="AC10" s="20"/>
      <c r="AD10" s="83"/>
      <c r="AE10" s="83"/>
      <c r="AF10" s="20" t="e">
        <f t="shared" si="4"/>
        <v>#DIV/0!</v>
      </c>
      <c r="AG10" s="83"/>
      <c r="AH10" s="83"/>
      <c r="AI10" s="20" t="e">
        <f t="shared" si="5"/>
        <v>#DIV/0!</v>
      </c>
      <c r="AJ10" s="83">
        <v>482</v>
      </c>
      <c r="AK10" s="83"/>
      <c r="AL10" s="20">
        <f t="shared" si="16"/>
        <v>0</v>
      </c>
      <c r="AM10" s="83"/>
      <c r="AN10" s="83"/>
      <c r="AO10" s="20" t="e">
        <f t="shared" si="6"/>
        <v>#DIV/0!</v>
      </c>
      <c r="AP10" s="83"/>
      <c r="AQ10" s="83"/>
      <c r="AR10" s="20" t="e">
        <f t="shared" si="7"/>
        <v>#DIV/0!</v>
      </c>
      <c r="AS10" s="84">
        <f t="shared" si="8"/>
        <v>7334</v>
      </c>
      <c r="AT10" s="83">
        <f t="shared" si="9"/>
        <v>819</v>
      </c>
      <c r="AU10" s="13">
        <f t="shared" si="10"/>
        <v>11.167166621216253</v>
      </c>
    </row>
    <row r="11" spans="1:47" ht="15.75" x14ac:dyDescent="0.25">
      <c r="A11" s="4">
        <v>7</v>
      </c>
      <c r="B11" s="5" t="s">
        <v>13</v>
      </c>
      <c r="C11" s="83">
        <v>425</v>
      </c>
      <c r="D11" s="83">
        <v>190</v>
      </c>
      <c r="E11" s="6">
        <f t="shared" si="0"/>
        <v>44.705882352941181</v>
      </c>
      <c r="F11" s="83">
        <v>120</v>
      </c>
      <c r="G11" s="83"/>
      <c r="H11" s="6">
        <f t="shared" si="11"/>
        <v>0</v>
      </c>
      <c r="I11" s="83">
        <f t="shared" si="12"/>
        <v>545</v>
      </c>
      <c r="J11" s="83">
        <f t="shared" si="12"/>
        <v>190</v>
      </c>
      <c r="K11" s="6">
        <f t="shared" si="1"/>
        <v>34.862385321100916</v>
      </c>
      <c r="L11" s="83">
        <v>1340</v>
      </c>
      <c r="M11" s="83">
        <v>200</v>
      </c>
      <c r="N11" s="16">
        <f t="shared" si="13"/>
        <v>0.14925373134328357</v>
      </c>
      <c r="O11" s="83"/>
      <c r="P11" s="83"/>
      <c r="Q11" s="16" t="e">
        <f t="shared" si="14"/>
        <v>#DIV/0!</v>
      </c>
      <c r="R11" s="83"/>
      <c r="S11" s="83"/>
      <c r="T11" s="12" t="e">
        <f t="shared" si="15"/>
        <v>#DIV/0!</v>
      </c>
      <c r="U11" s="83"/>
      <c r="V11" s="83"/>
      <c r="W11" s="6" t="e">
        <f t="shared" si="2"/>
        <v>#DIV/0!</v>
      </c>
      <c r="X11" s="83"/>
      <c r="Y11" s="83"/>
      <c r="Z11" s="6" t="e">
        <f t="shared" si="3"/>
        <v>#DIV/0!</v>
      </c>
      <c r="AA11" s="83"/>
      <c r="AB11" s="83"/>
      <c r="AC11" s="20"/>
      <c r="AD11" s="83"/>
      <c r="AE11" s="83"/>
      <c r="AF11" s="20" t="e">
        <f t="shared" si="4"/>
        <v>#DIV/0!</v>
      </c>
      <c r="AG11" s="83">
        <v>60</v>
      </c>
      <c r="AH11" s="83">
        <v>25</v>
      </c>
      <c r="AI11" s="20">
        <f t="shared" si="5"/>
        <v>41.666666666666671</v>
      </c>
      <c r="AJ11" s="83">
        <v>200</v>
      </c>
      <c r="AK11" s="83">
        <v>50</v>
      </c>
      <c r="AL11" s="20">
        <f t="shared" si="16"/>
        <v>25</v>
      </c>
      <c r="AM11" s="83">
        <v>200</v>
      </c>
      <c r="AN11" s="83">
        <v>25</v>
      </c>
      <c r="AO11" s="20">
        <f t="shared" si="6"/>
        <v>12.5</v>
      </c>
      <c r="AP11" s="83">
        <v>372</v>
      </c>
      <c r="AQ11" s="83">
        <v>42</v>
      </c>
      <c r="AR11" s="20">
        <f t="shared" si="7"/>
        <v>11.29032258064516</v>
      </c>
      <c r="AS11" s="84">
        <f t="shared" si="8"/>
        <v>2717</v>
      </c>
      <c r="AT11" s="83">
        <f t="shared" si="9"/>
        <v>532</v>
      </c>
      <c r="AU11" s="13">
        <f t="shared" si="10"/>
        <v>19.58041958041958</v>
      </c>
    </row>
    <row r="12" spans="1:47" ht="15.75" x14ac:dyDescent="0.25">
      <c r="A12" s="4">
        <v>8</v>
      </c>
      <c r="B12" s="5" t="s">
        <v>14</v>
      </c>
      <c r="C12" s="83">
        <v>420</v>
      </c>
      <c r="D12" s="83">
        <v>175</v>
      </c>
      <c r="E12" s="6">
        <f t="shared" si="0"/>
        <v>41.666666666666671</v>
      </c>
      <c r="F12" s="83">
        <v>60</v>
      </c>
      <c r="G12" s="83"/>
      <c r="H12" s="6">
        <f t="shared" si="11"/>
        <v>0</v>
      </c>
      <c r="I12" s="83">
        <f t="shared" si="12"/>
        <v>480</v>
      </c>
      <c r="J12" s="83">
        <f t="shared" si="12"/>
        <v>175</v>
      </c>
      <c r="K12" s="6">
        <f t="shared" si="1"/>
        <v>36.458333333333329</v>
      </c>
      <c r="L12" s="83">
        <v>2220</v>
      </c>
      <c r="M12" s="83">
        <v>620</v>
      </c>
      <c r="N12" s="16">
        <f t="shared" si="13"/>
        <v>0.27927927927927926</v>
      </c>
      <c r="O12" s="83">
        <v>1845</v>
      </c>
      <c r="P12" s="83"/>
      <c r="Q12" s="16">
        <f t="shared" si="14"/>
        <v>0</v>
      </c>
      <c r="R12" s="83"/>
      <c r="S12" s="83"/>
      <c r="T12" s="12" t="e">
        <f t="shared" si="15"/>
        <v>#DIV/0!</v>
      </c>
      <c r="U12" s="83">
        <v>1840</v>
      </c>
      <c r="V12" s="83">
        <v>30</v>
      </c>
      <c r="W12" s="6">
        <f t="shared" si="2"/>
        <v>1.6304347826086956</v>
      </c>
      <c r="X12" s="83">
        <v>1840</v>
      </c>
      <c r="Y12" s="83"/>
      <c r="Z12" s="6">
        <f t="shared" si="3"/>
        <v>0</v>
      </c>
      <c r="AA12" s="83">
        <v>1840</v>
      </c>
      <c r="AB12" s="83"/>
      <c r="AC12" s="20"/>
      <c r="AD12" s="83">
        <v>1840</v>
      </c>
      <c r="AE12" s="83"/>
      <c r="AF12" s="20">
        <f t="shared" si="4"/>
        <v>0</v>
      </c>
      <c r="AG12" s="83">
        <v>1840</v>
      </c>
      <c r="AH12" s="83"/>
      <c r="AI12" s="20">
        <f t="shared" si="5"/>
        <v>0</v>
      </c>
      <c r="AJ12" s="83">
        <v>1840</v>
      </c>
      <c r="AK12" s="83"/>
      <c r="AL12" s="20">
        <f t="shared" si="16"/>
        <v>0</v>
      </c>
      <c r="AM12" s="83">
        <v>1840</v>
      </c>
      <c r="AN12" s="83"/>
      <c r="AO12" s="20">
        <f t="shared" si="6"/>
        <v>0</v>
      </c>
      <c r="AP12" s="83">
        <v>1840</v>
      </c>
      <c r="AQ12" s="83"/>
      <c r="AR12" s="20">
        <f t="shared" si="7"/>
        <v>0</v>
      </c>
      <c r="AS12" s="84">
        <f t="shared" si="8"/>
        <v>19265</v>
      </c>
      <c r="AT12" s="83">
        <f t="shared" si="9"/>
        <v>825</v>
      </c>
      <c r="AU12" s="13">
        <f t="shared" si="10"/>
        <v>4.282377368284453</v>
      </c>
    </row>
    <row r="13" spans="1:47" ht="15.75" x14ac:dyDescent="0.25">
      <c r="A13" s="4">
        <v>9</v>
      </c>
      <c r="B13" s="5" t="s">
        <v>15</v>
      </c>
      <c r="C13" s="83">
        <v>980</v>
      </c>
      <c r="D13" s="83">
        <v>490</v>
      </c>
      <c r="E13" s="6">
        <f t="shared" si="0"/>
        <v>50</v>
      </c>
      <c r="F13" s="83"/>
      <c r="G13" s="83"/>
      <c r="H13" s="6" t="e">
        <f t="shared" si="11"/>
        <v>#DIV/0!</v>
      </c>
      <c r="I13" s="83">
        <f t="shared" si="12"/>
        <v>980</v>
      </c>
      <c r="J13" s="83">
        <f t="shared" si="12"/>
        <v>490</v>
      </c>
      <c r="K13" s="6">
        <f t="shared" si="1"/>
        <v>50</v>
      </c>
      <c r="L13" s="83">
        <v>5100</v>
      </c>
      <c r="M13" s="83">
        <v>1300</v>
      </c>
      <c r="N13" s="16">
        <f t="shared" si="13"/>
        <v>0.25490196078431371</v>
      </c>
      <c r="O13" s="83"/>
      <c r="P13" s="83"/>
      <c r="Q13" s="16" t="e">
        <f t="shared" si="14"/>
        <v>#DIV/0!</v>
      </c>
      <c r="R13" s="83"/>
      <c r="S13" s="83"/>
      <c r="T13" s="12" t="e">
        <f t="shared" si="15"/>
        <v>#DIV/0!</v>
      </c>
      <c r="U13" s="83"/>
      <c r="V13" s="83"/>
      <c r="W13" s="6" t="e">
        <f t="shared" si="2"/>
        <v>#DIV/0!</v>
      </c>
      <c r="X13" s="83"/>
      <c r="Y13" s="83"/>
      <c r="Z13" s="6" t="e">
        <f t="shared" si="3"/>
        <v>#DIV/0!</v>
      </c>
      <c r="AA13" s="83"/>
      <c r="AB13" s="83"/>
      <c r="AC13" s="20"/>
      <c r="AD13" s="83"/>
      <c r="AE13" s="83"/>
      <c r="AF13" s="20" t="e">
        <f t="shared" si="4"/>
        <v>#DIV/0!</v>
      </c>
      <c r="AG13" s="83"/>
      <c r="AH13" s="83"/>
      <c r="AI13" s="20" t="e">
        <f t="shared" si="5"/>
        <v>#DIV/0!</v>
      </c>
      <c r="AJ13" s="83"/>
      <c r="AK13" s="83"/>
      <c r="AL13" s="20" t="e">
        <f t="shared" si="16"/>
        <v>#DIV/0!</v>
      </c>
      <c r="AM13" s="83"/>
      <c r="AN13" s="83"/>
      <c r="AO13" s="20" t="e">
        <f t="shared" si="6"/>
        <v>#DIV/0!</v>
      </c>
      <c r="AP13" s="83"/>
      <c r="AQ13" s="83"/>
      <c r="AR13" s="20" t="e">
        <f t="shared" si="7"/>
        <v>#DIV/0!</v>
      </c>
      <c r="AS13" s="84">
        <f t="shared" si="8"/>
        <v>6080</v>
      </c>
      <c r="AT13" s="83">
        <f t="shared" si="9"/>
        <v>1790</v>
      </c>
      <c r="AU13" s="13">
        <f t="shared" si="10"/>
        <v>29.440789473684209</v>
      </c>
    </row>
    <row r="14" spans="1:47" ht="15.75" x14ac:dyDescent="0.25">
      <c r="A14" s="4">
        <v>10</v>
      </c>
      <c r="B14" s="5" t="s">
        <v>16</v>
      </c>
      <c r="C14" s="83">
        <v>2905</v>
      </c>
      <c r="D14" s="83">
        <v>1780</v>
      </c>
      <c r="E14" s="6">
        <f t="shared" si="0"/>
        <v>61.273666092943202</v>
      </c>
      <c r="F14" s="83">
        <v>405</v>
      </c>
      <c r="G14" s="83"/>
      <c r="H14" s="6">
        <f t="shared" si="11"/>
        <v>0</v>
      </c>
      <c r="I14" s="83">
        <f t="shared" si="12"/>
        <v>3310</v>
      </c>
      <c r="J14" s="83">
        <f t="shared" si="12"/>
        <v>1780</v>
      </c>
      <c r="K14" s="6">
        <f t="shared" si="1"/>
        <v>53.776435045317214</v>
      </c>
      <c r="L14" s="83">
        <v>5850</v>
      </c>
      <c r="M14" s="83"/>
      <c r="N14" s="16">
        <f t="shared" si="13"/>
        <v>0</v>
      </c>
      <c r="O14" s="83"/>
      <c r="P14" s="83"/>
      <c r="Q14" s="16" t="e">
        <f t="shared" si="14"/>
        <v>#DIV/0!</v>
      </c>
      <c r="R14" s="83"/>
      <c r="S14" s="83"/>
      <c r="T14" s="12" t="e">
        <f t="shared" si="15"/>
        <v>#DIV/0!</v>
      </c>
      <c r="U14" s="83"/>
      <c r="V14" s="83"/>
      <c r="W14" s="6" t="e">
        <f t="shared" si="2"/>
        <v>#DIV/0!</v>
      </c>
      <c r="X14" s="83"/>
      <c r="Y14" s="83"/>
      <c r="Z14" s="6" t="e">
        <f t="shared" si="3"/>
        <v>#DIV/0!</v>
      </c>
      <c r="AA14" s="83"/>
      <c r="AB14" s="83"/>
      <c r="AC14" s="20"/>
      <c r="AD14" s="83"/>
      <c r="AE14" s="83"/>
      <c r="AF14" s="20" t="e">
        <f t="shared" si="4"/>
        <v>#DIV/0!</v>
      </c>
      <c r="AG14" s="83"/>
      <c r="AH14" s="83"/>
      <c r="AI14" s="20" t="e">
        <f t="shared" si="5"/>
        <v>#DIV/0!</v>
      </c>
      <c r="AJ14" s="83"/>
      <c r="AK14" s="83"/>
      <c r="AL14" s="20" t="e">
        <f t="shared" si="16"/>
        <v>#DIV/0!</v>
      </c>
      <c r="AM14" s="83"/>
      <c r="AN14" s="83"/>
      <c r="AO14" s="20" t="e">
        <f t="shared" si="6"/>
        <v>#DIV/0!</v>
      </c>
      <c r="AP14" s="83"/>
      <c r="AQ14" s="83"/>
      <c r="AR14" s="20" t="e">
        <f t="shared" si="7"/>
        <v>#DIV/0!</v>
      </c>
      <c r="AS14" s="84">
        <f t="shared" si="8"/>
        <v>9160</v>
      </c>
      <c r="AT14" s="83">
        <f t="shared" si="9"/>
        <v>1780</v>
      </c>
      <c r="AU14" s="13">
        <f t="shared" si="10"/>
        <v>19.432314410480352</v>
      </c>
    </row>
    <row r="15" spans="1:47" ht="15.75" x14ac:dyDescent="0.25">
      <c r="A15" s="4">
        <v>11</v>
      </c>
      <c r="B15" s="5" t="s">
        <v>17</v>
      </c>
      <c r="C15" s="83">
        <v>1083</v>
      </c>
      <c r="D15" s="83">
        <v>198</v>
      </c>
      <c r="E15" s="6">
        <f t="shared" si="0"/>
        <v>18.282548476454295</v>
      </c>
      <c r="F15" s="83"/>
      <c r="G15" s="83"/>
      <c r="H15" s="6" t="e">
        <f t="shared" si="11"/>
        <v>#DIV/0!</v>
      </c>
      <c r="I15" s="83">
        <f t="shared" si="12"/>
        <v>1083</v>
      </c>
      <c r="J15" s="83">
        <f t="shared" si="12"/>
        <v>198</v>
      </c>
      <c r="K15" s="6">
        <f t="shared" si="1"/>
        <v>18.282548476454295</v>
      </c>
      <c r="L15" s="83">
        <v>600</v>
      </c>
      <c r="M15" s="83"/>
      <c r="N15" s="16">
        <f t="shared" si="13"/>
        <v>0</v>
      </c>
      <c r="O15" s="83"/>
      <c r="P15" s="83"/>
      <c r="Q15" s="16" t="e">
        <f t="shared" si="14"/>
        <v>#DIV/0!</v>
      </c>
      <c r="R15" s="83">
        <v>100</v>
      </c>
      <c r="S15" s="83">
        <v>50</v>
      </c>
      <c r="T15" s="12">
        <f t="shared" si="15"/>
        <v>50</v>
      </c>
      <c r="U15" s="83"/>
      <c r="V15" s="83"/>
      <c r="W15" s="6" t="e">
        <f t="shared" si="2"/>
        <v>#DIV/0!</v>
      </c>
      <c r="X15" s="83">
        <v>66</v>
      </c>
      <c r="Y15" s="83"/>
      <c r="Z15" s="6">
        <f t="shared" si="3"/>
        <v>0</v>
      </c>
      <c r="AA15" s="83"/>
      <c r="AB15" s="83"/>
      <c r="AC15" s="20"/>
      <c r="AD15" s="83">
        <v>66</v>
      </c>
      <c r="AE15" s="83"/>
      <c r="AF15" s="20">
        <f t="shared" si="4"/>
        <v>0</v>
      </c>
      <c r="AG15" s="83"/>
      <c r="AH15" s="83"/>
      <c r="AI15" s="20" t="e">
        <f t="shared" si="5"/>
        <v>#DIV/0!</v>
      </c>
      <c r="AJ15" s="83"/>
      <c r="AK15" s="83"/>
      <c r="AL15" s="20" t="e">
        <f t="shared" si="16"/>
        <v>#DIV/0!</v>
      </c>
      <c r="AM15" s="83"/>
      <c r="AN15" s="83"/>
      <c r="AO15" s="20" t="e">
        <f t="shared" si="6"/>
        <v>#DIV/0!</v>
      </c>
      <c r="AP15" s="83"/>
      <c r="AQ15" s="83"/>
      <c r="AR15" s="20" t="e">
        <f t="shared" si="7"/>
        <v>#DIV/0!</v>
      </c>
      <c r="AS15" s="84">
        <f t="shared" si="8"/>
        <v>1915</v>
      </c>
      <c r="AT15" s="83">
        <f t="shared" si="9"/>
        <v>248</v>
      </c>
      <c r="AU15" s="13">
        <f t="shared" si="10"/>
        <v>12.950391644908615</v>
      </c>
    </row>
    <row r="16" spans="1:47" ht="15.75" x14ac:dyDescent="0.25">
      <c r="A16" s="4">
        <v>12</v>
      </c>
      <c r="B16" s="5" t="s">
        <v>18</v>
      </c>
      <c r="C16" s="83">
        <v>2520</v>
      </c>
      <c r="D16" s="83">
        <v>785</v>
      </c>
      <c r="E16" s="6">
        <f t="shared" si="0"/>
        <v>31.150793650793652</v>
      </c>
      <c r="F16" s="83"/>
      <c r="G16" s="83"/>
      <c r="H16" s="6"/>
      <c r="I16" s="83">
        <f t="shared" si="12"/>
        <v>2520</v>
      </c>
      <c r="J16" s="83">
        <f t="shared" si="12"/>
        <v>785</v>
      </c>
      <c r="K16" s="6">
        <f t="shared" si="1"/>
        <v>31.150793650793652</v>
      </c>
      <c r="L16" s="83">
        <v>1100</v>
      </c>
      <c r="M16" s="83"/>
      <c r="N16" s="16">
        <f t="shared" si="13"/>
        <v>0</v>
      </c>
      <c r="O16" s="83"/>
      <c r="P16" s="83"/>
      <c r="Q16" s="16" t="e">
        <f t="shared" si="14"/>
        <v>#DIV/0!</v>
      </c>
      <c r="R16" s="83"/>
      <c r="S16" s="83"/>
      <c r="T16" s="12" t="e">
        <f t="shared" si="15"/>
        <v>#DIV/0!</v>
      </c>
      <c r="U16" s="83">
        <v>600</v>
      </c>
      <c r="V16" s="83"/>
      <c r="W16" s="6">
        <f t="shared" si="2"/>
        <v>0</v>
      </c>
      <c r="X16" s="83">
        <v>600</v>
      </c>
      <c r="Y16" s="83"/>
      <c r="Z16" s="6">
        <f t="shared" si="3"/>
        <v>0</v>
      </c>
      <c r="AA16" s="83">
        <v>600</v>
      </c>
      <c r="AB16" s="83"/>
      <c r="AC16" s="20"/>
      <c r="AD16" s="83"/>
      <c r="AE16" s="83"/>
      <c r="AF16" s="20" t="e">
        <f t="shared" si="4"/>
        <v>#DIV/0!</v>
      </c>
      <c r="AG16" s="83">
        <v>600</v>
      </c>
      <c r="AH16" s="83"/>
      <c r="AI16" s="20">
        <f t="shared" si="5"/>
        <v>0</v>
      </c>
      <c r="AJ16" s="83"/>
      <c r="AK16" s="83"/>
      <c r="AL16" s="20" t="e">
        <f t="shared" si="16"/>
        <v>#DIV/0!</v>
      </c>
      <c r="AM16" s="83"/>
      <c r="AN16" s="83"/>
      <c r="AO16" s="20" t="e">
        <f t="shared" si="6"/>
        <v>#DIV/0!</v>
      </c>
      <c r="AP16" s="83"/>
      <c r="AQ16" s="83"/>
      <c r="AR16" s="20" t="e">
        <f t="shared" si="7"/>
        <v>#DIV/0!</v>
      </c>
      <c r="AS16" s="84">
        <f t="shared" si="8"/>
        <v>6020</v>
      </c>
      <c r="AT16" s="83">
        <f t="shared" si="9"/>
        <v>785</v>
      </c>
      <c r="AU16" s="13">
        <f t="shared" si="10"/>
        <v>13.039867109634551</v>
      </c>
    </row>
    <row r="17" spans="1:47" ht="15.75" x14ac:dyDescent="0.25">
      <c r="A17" s="4">
        <v>13</v>
      </c>
      <c r="B17" s="5" t="s">
        <v>19</v>
      </c>
      <c r="C17" s="83">
        <v>5900</v>
      </c>
      <c r="D17" s="83">
        <v>4750</v>
      </c>
      <c r="E17" s="6">
        <f t="shared" si="0"/>
        <v>80.508474576271183</v>
      </c>
      <c r="F17" s="83"/>
      <c r="G17" s="83"/>
      <c r="H17" s="6"/>
      <c r="I17" s="83">
        <f t="shared" si="12"/>
        <v>5900</v>
      </c>
      <c r="J17" s="83">
        <f t="shared" si="12"/>
        <v>4750</v>
      </c>
      <c r="K17" s="6">
        <f t="shared" si="1"/>
        <v>80.508474576271183</v>
      </c>
      <c r="L17" s="83">
        <v>5000</v>
      </c>
      <c r="M17" s="83"/>
      <c r="N17" s="16">
        <f t="shared" si="13"/>
        <v>0</v>
      </c>
      <c r="O17" s="83"/>
      <c r="P17" s="83"/>
      <c r="Q17" s="16" t="e">
        <f t="shared" si="14"/>
        <v>#DIV/0!</v>
      </c>
      <c r="R17" s="83"/>
      <c r="S17" s="83"/>
      <c r="T17" s="12" t="e">
        <f t="shared" si="15"/>
        <v>#DIV/0!</v>
      </c>
      <c r="U17" s="83"/>
      <c r="V17" s="83"/>
      <c r="W17" s="6" t="e">
        <f t="shared" si="2"/>
        <v>#DIV/0!</v>
      </c>
      <c r="X17" s="83"/>
      <c r="Y17" s="83"/>
      <c r="Z17" s="6" t="e">
        <f t="shared" si="3"/>
        <v>#DIV/0!</v>
      </c>
      <c r="AA17" s="83"/>
      <c r="AB17" s="83"/>
      <c r="AC17" s="20"/>
      <c r="AD17" s="83"/>
      <c r="AE17" s="83"/>
      <c r="AF17" s="20" t="e">
        <f t="shared" si="4"/>
        <v>#DIV/0!</v>
      </c>
      <c r="AG17" s="83"/>
      <c r="AH17" s="83"/>
      <c r="AI17" s="20" t="e">
        <f t="shared" si="5"/>
        <v>#DIV/0!</v>
      </c>
      <c r="AJ17" s="83"/>
      <c r="AK17" s="83"/>
      <c r="AL17" s="20" t="e">
        <f t="shared" si="16"/>
        <v>#DIV/0!</v>
      </c>
      <c r="AM17" s="83"/>
      <c r="AN17" s="83"/>
      <c r="AO17" s="20" t="e">
        <f t="shared" si="6"/>
        <v>#DIV/0!</v>
      </c>
      <c r="AP17" s="83"/>
      <c r="AQ17" s="83"/>
      <c r="AR17" s="20" t="e">
        <f t="shared" si="7"/>
        <v>#DIV/0!</v>
      </c>
      <c r="AS17" s="84">
        <f t="shared" si="8"/>
        <v>10900</v>
      </c>
      <c r="AT17" s="83">
        <f t="shared" si="9"/>
        <v>4750</v>
      </c>
      <c r="AU17" s="13">
        <f t="shared" si="10"/>
        <v>43.577981651376149</v>
      </c>
    </row>
    <row r="18" spans="1:47" ht="15.75" x14ac:dyDescent="0.25">
      <c r="A18" s="4">
        <v>14</v>
      </c>
      <c r="B18" s="5" t="s">
        <v>20</v>
      </c>
      <c r="C18" s="83">
        <v>375</v>
      </c>
      <c r="D18" s="83">
        <v>75</v>
      </c>
      <c r="E18" s="6">
        <f t="shared" si="0"/>
        <v>20</v>
      </c>
      <c r="F18" s="83"/>
      <c r="G18" s="83"/>
      <c r="H18" s="6"/>
      <c r="I18" s="83">
        <f t="shared" si="12"/>
        <v>375</v>
      </c>
      <c r="J18" s="83">
        <f t="shared" si="12"/>
        <v>75</v>
      </c>
      <c r="K18" s="6">
        <f t="shared" si="1"/>
        <v>20</v>
      </c>
      <c r="L18" s="83">
        <v>200</v>
      </c>
      <c r="M18" s="83"/>
      <c r="N18" s="16">
        <f t="shared" si="13"/>
        <v>0</v>
      </c>
      <c r="O18" s="83"/>
      <c r="P18" s="83"/>
      <c r="Q18" s="16" t="e">
        <f t="shared" si="14"/>
        <v>#DIV/0!</v>
      </c>
      <c r="R18" s="83">
        <v>200</v>
      </c>
      <c r="S18" s="83"/>
      <c r="T18" s="12">
        <f t="shared" si="15"/>
        <v>0</v>
      </c>
      <c r="U18" s="83"/>
      <c r="V18" s="83"/>
      <c r="W18" s="6" t="e">
        <f t="shared" si="2"/>
        <v>#DIV/0!</v>
      </c>
      <c r="X18" s="83">
        <v>500</v>
      </c>
      <c r="Y18" s="83"/>
      <c r="Z18" s="6">
        <f t="shared" si="3"/>
        <v>0</v>
      </c>
      <c r="AA18" s="83">
        <v>500</v>
      </c>
      <c r="AB18" s="83"/>
      <c r="AC18" s="20"/>
      <c r="AD18" s="83">
        <v>500</v>
      </c>
      <c r="AE18" s="83"/>
      <c r="AF18" s="20">
        <f t="shared" si="4"/>
        <v>0</v>
      </c>
      <c r="AG18" s="83">
        <v>500</v>
      </c>
      <c r="AH18" s="83"/>
      <c r="AI18" s="20">
        <f t="shared" si="5"/>
        <v>0</v>
      </c>
      <c r="AJ18" s="83"/>
      <c r="AK18" s="83"/>
      <c r="AL18" s="20" t="e">
        <f t="shared" si="16"/>
        <v>#DIV/0!</v>
      </c>
      <c r="AM18" s="83">
        <v>620</v>
      </c>
      <c r="AN18" s="83"/>
      <c r="AO18" s="20">
        <f t="shared" si="6"/>
        <v>0</v>
      </c>
      <c r="AP18" s="83">
        <v>620</v>
      </c>
      <c r="AQ18" s="83"/>
      <c r="AR18" s="20">
        <f t="shared" si="7"/>
        <v>0</v>
      </c>
      <c r="AS18" s="84">
        <f t="shared" si="8"/>
        <v>4015</v>
      </c>
      <c r="AT18" s="83">
        <f t="shared" si="9"/>
        <v>75</v>
      </c>
      <c r="AU18" s="13">
        <f t="shared" si="10"/>
        <v>1.8679950186799501</v>
      </c>
    </row>
    <row r="19" spans="1:47" ht="15.75" x14ac:dyDescent="0.25">
      <c r="A19" s="4">
        <v>15</v>
      </c>
      <c r="B19" s="5" t="s">
        <v>21</v>
      </c>
      <c r="C19" s="83">
        <v>1150</v>
      </c>
      <c r="D19" s="83">
        <v>100</v>
      </c>
      <c r="E19" s="6">
        <f t="shared" si="0"/>
        <v>8.695652173913043</v>
      </c>
      <c r="F19" s="83"/>
      <c r="G19" s="83"/>
      <c r="H19" s="6"/>
      <c r="I19" s="83">
        <f t="shared" si="12"/>
        <v>1150</v>
      </c>
      <c r="J19" s="83">
        <f t="shared" si="12"/>
        <v>100</v>
      </c>
      <c r="K19" s="6">
        <f t="shared" si="1"/>
        <v>8.695652173913043</v>
      </c>
      <c r="L19" s="83"/>
      <c r="M19" s="83"/>
      <c r="N19" s="16"/>
      <c r="O19" s="83">
        <v>1230</v>
      </c>
      <c r="P19" s="83"/>
      <c r="Q19" s="16">
        <f t="shared" si="14"/>
        <v>0</v>
      </c>
      <c r="R19" s="83"/>
      <c r="S19" s="83"/>
      <c r="T19" s="12" t="e">
        <f t="shared" si="15"/>
        <v>#DIV/0!</v>
      </c>
      <c r="U19" s="83">
        <v>1775</v>
      </c>
      <c r="V19" s="83"/>
      <c r="W19" s="6">
        <f t="shared" si="2"/>
        <v>0</v>
      </c>
      <c r="X19" s="83">
        <v>1640</v>
      </c>
      <c r="Y19" s="83"/>
      <c r="Z19" s="6">
        <f t="shared" si="3"/>
        <v>0</v>
      </c>
      <c r="AA19" s="83">
        <v>1640</v>
      </c>
      <c r="AB19" s="83"/>
      <c r="AC19" s="20"/>
      <c r="AD19" s="83">
        <v>1640</v>
      </c>
      <c r="AE19" s="83">
        <v>60</v>
      </c>
      <c r="AF19" s="20">
        <f t="shared" si="4"/>
        <v>3.6585365853658534</v>
      </c>
      <c r="AG19" s="83">
        <v>1640</v>
      </c>
      <c r="AH19" s="83"/>
      <c r="AI19" s="20">
        <f t="shared" si="5"/>
        <v>0</v>
      </c>
      <c r="AJ19" s="83">
        <v>2980</v>
      </c>
      <c r="AK19" s="83"/>
      <c r="AL19" s="20">
        <f t="shared" si="16"/>
        <v>0</v>
      </c>
      <c r="AM19" s="83">
        <v>3040</v>
      </c>
      <c r="AN19" s="83"/>
      <c r="AO19" s="20">
        <f t="shared" si="6"/>
        <v>0</v>
      </c>
      <c r="AP19" s="83"/>
      <c r="AQ19" s="83"/>
      <c r="AR19" s="20" t="e">
        <f t="shared" si="7"/>
        <v>#DIV/0!</v>
      </c>
      <c r="AS19" s="84">
        <f t="shared" si="8"/>
        <v>16735</v>
      </c>
      <c r="AT19" s="83">
        <f t="shared" si="9"/>
        <v>160</v>
      </c>
      <c r="AU19" s="13">
        <f t="shared" si="10"/>
        <v>0.95608007170600529</v>
      </c>
    </row>
    <row r="20" spans="1:47" ht="15.75" x14ac:dyDescent="0.25">
      <c r="A20" s="4">
        <v>16</v>
      </c>
      <c r="B20" s="5" t="s">
        <v>22</v>
      </c>
      <c r="C20" s="83">
        <v>2385</v>
      </c>
      <c r="D20" s="83">
        <v>425</v>
      </c>
      <c r="E20" s="6">
        <f t="shared" si="0"/>
        <v>17.819706498951781</v>
      </c>
      <c r="F20" s="83"/>
      <c r="G20" s="83"/>
      <c r="H20" s="6"/>
      <c r="I20" s="83">
        <f t="shared" si="12"/>
        <v>2385</v>
      </c>
      <c r="J20" s="83">
        <f t="shared" si="12"/>
        <v>425</v>
      </c>
      <c r="K20" s="6">
        <f t="shared" si="1"/>
        <v>17.819706498951781</v>
      </c>
      <c r="L20" s="83">
        <v>80</v>
      </c>
      <c r="M20" s="83"/>
      <c r="N20" s="16">
        <f t="shared" si="13"/>
        <v>0</v>
      </c>
      <c r="O20" s="83"/>
      <c r="P20" s="83"/>
      <c r="Q20" s="16" t="e">
        <f t="shared" si="14"/>
        <v>#DIV/0!</v>
      </c>
      <c r="R20" s="83">
        <v>1050</v>
      </c>
      <c r="S20" s="83"/>
      <c r="T20" s="12">
        <f t="shared" si="15"/>
        <v>0</v>
      </c>
      <c r="U20" s="83"/>
      <c r="V20" s="83"/>
      <c r="W20" s="6" t="e">
        <f t="shared" si="2"/>
        <v>#DIV/0!</v>
      </c>
      <c r="X20" s="83"/>
      <c r="Y20" s="83"/>
      <c r="Z20" s="6" t="e">
        <f t="shared" si="3"/>
        <v>#DIV/0!</v>
      </c>
      <c r="AA20" s="83"/>
      <c r="AB20" s="83"/>
      <c r="AC20" s="20"/>
      <c r="AD20" s="83"/>
      <c r="AE20" s="83"/>
      <c r="AF20" s="20" t="e">
        <f t="shared" si="4"/>
        <v>#DIV/0!</v>
      </c>
      <c r="AG20" s="83"/>
      <c r="AH20" s="83"/>
      <c r="AI20" s="20" t="e">
        <f t="shared" si="5"/>
        <v>#DIV/0!</v>
      </c>
      <c r="AJ20" s="83">
        <v>736</v>
      </c>
      <c r="AK20" s="83"/>
      <c r="AL20" s="20">
        <f t="shared" si="16"/>
        <v>0</v>
      </c>
      <c r="AM20" s="83"/>
      <c r="AN20" s="83"/>
      <c r="AO20" s="20" t="e">
        <f t="shared" si="6"/>
        <v>#DIV/0!</v>
      </c>
      <c r="AP20" s="83"/>
      <c r="AQ20" s="83"/>
      <c r="AR20" s="20" t="e">
        <f t="shared" si="7"/>
        <v>#DIV/0!</v>
      </c>
      <c r="AS20" s="84">
        <f t="shared" si="8"/>
        <v>4251</v>
      </c>
      <c r="AT20" s="83">
        <f t="shared" si="9"/>
        <v>425</v>
      </c>
      <c r="AU20" s="13">
        <f t="shared" si="10"/>
        <v>9.9976476123265119</v>
      </c>
    </row>
    <row r="21" spans="1:47" ht="15.75" x14ac:dyDescent="0.25">
      <c r="A21" s="4">
        <v>17</v>
      </c>
      <c r="B21" s="5" t="s">
        <v>23</v>
      </c>
      <c r="C21" s="83">
        <v>1889</v>
      </c>
      <c r="D21" s="83">
        <v>1058</v>
      </c>
      <c r="E21" s="6">
        <f t="shared" si="0"/>
        <v>56.008470089994709</v>
      </c>
      <c r="F21" s="83"/>
      <c r="G21" s="83"/>
      <c r="H21" s="6"/>
      <c r="I21" s="83">
        <f t="shared" si="12"/>
        <v>1889</v>
      </c>
      <c r="J21" s="83">
        <f t="shared" si="12"/>
        <v>1058</v>
      </c>
      <c r="K21" s="6">
        <f t="shared" si="1"/>
        <v>56.008470089994709</v>
      </c>
      <c r="L21" s="83"/>
      <c r="M21" s="83"/>
      <c r="N21" s="16"/>
      <c r="O21" s="83"/>
      <c r="P21" s="83"/>
      <c r="Q21" s="16" t="e">
        <f t="shared" si="14"/>
        <v>#DIV/0!</v>
      </c>
      <c r="R21" s="83"/>
      <c r="S21" s="83"/>
      <c r="T21" s="12" t="e">
        <f t="shared" si="15"/>
        <v>#DIV/0!</v>
      </c>
      <c r="U21" s="83"/>
      <c r="V21" s="83"/>
      <c r="W21" s="6" t="e">
        <f t="shared" si="2"/>
        <v>#DIV/0!</v>
      </c>
      <c r="X21" s="83">
        <v>170</v>
      </c>
      <c r="Y21" s="83"/>
      <c r="Z21" s="6">
        <f t="shared" si="3"/>
        <v>0</v>
      </c>
      <c r="AA21" s="83">
        <v>170</v>
      </c>
      <c r="AB21" s="83"/>
      <c r="AC21" s="20"/>
      <c r="AD21" s="83"/>
      <c r="AE21" s="83"/>
      <c r="AF21" s="20" t="e">
        <f t="shared" si="4"/>
        <v>#DIV/0!</v>
      </c>
      <c r="AG21" s="83"/>
      <c r="AH21" s="83"/>
      <c r="AI21" s="20" t="e">
        <f t="shared" si="5"/>
        <v>#DIV/0!</v>
      </c>
      <c r="AJ21" s="83">
        <v>170</v>
      </c>
      <c r="AK21" s="83"/>
      <c r="AL21" s="20">
        <f t="shared" si="16"/>
        <v>0</v>
      </c>
      <c r="AM21" s="83">
        <v>450</v>
      </c>
      <c r="AN21" s="83">
        <v>270</v>
      </c>
      <c r="AO21" s="20">
        <f t="shared" si="6"/>
        <v>60</v>
      </c>
      <c r="AP21" s="83"/>
      <c r="AQ21" s="83"/>
      <c r="AR21" s="20" t="e">
        <f t="shared" si="7"/>
        <v>#DIV/0!</v>
      </c>
      <c r="AS21" s="84">
        <f t="shared" si="8"/>
        <v>2849</v>
      </c>
      <c r="AT21" s="83">
        <f t="shared" si="9"/>
        <v>1328</v>
      </c>
      <c r="AU21" s="13">
        <f t="shared" si="10"/>
        <v>46.612846612846617</v>
      </c>
    </row>
    <row r="22" spans="1:47" ht="15.75" x14ac:dyDescent="0.25">
      <c r="A22" s="4">
        <v>18</v>
      </c>
      <c r="B22" s="5" t="s">
        <v>24</v>
      </c>
      <c r="C22" s="83">
        <v>300</v>
      </c>
      <c r="D22" s="83">
        <v>150</v>
      </c>
      <c r="E22" s="6">
        <f t="shared" si="0"/>
        <v>50</v>
      </c>
      <c r="F22" s="83">
        <v>108</v>
      </c>
      <c r="G22" s="83"/>
      <c r="H22" s="6">
        <f t="shared" si="11"/>
        <v>0</v>
      </c>
      <c r="I22" s="83">
        <f t="shared" si="12"/>
        <v>408</v>
      </c>
      <c r="J22" s="83">
        <f t="shared" si="12"/>
        <v>150</v>
      </c>
      <c r="K22" s="6">
        <f t="shared" si="1"/>
        <v>36.764705882352942</v>
      </c>
      <c r="L22" s="83">
        <v>365</v>
      </c>
      <c r="M22" s="83"/>
      <c r="N22" s="16">
        <f t="shared" si="13"/>
        <v>0</v>
      </c>
      <c r="O22" s="83"/>
      <c r="P22" s="83"/>
      <c r="Q22" s="16" t="e">
        <f t="shared" si="14"/>
        <v>#DIV/0!</v>
      </c>
      <c r="R22" s="83"/>
      <c r="S22" s="83"/>
      <c r="T22" s="12" t="e">
        <f t="shared" si="15"/>
        <v>#DIV/0!</v>
      </c>
      <c r="U22" s="83"/>
      <c r="V22" s="83"/>
      <c r="W22" s="6" t="e">
        <f t="shared" si="2"/>
        <v>#DIV/0!</v>
      </c>
      <c r="X22" s="83"/>
      <c r="Y22" s="83"/>
      <c r="Z22" s="6" t="e">
        <f t="shared" si="3"/>
        <v>#DIV/0!</v>
      </c>
      <c r="AA22" s="83"/>
      <c r="AB22" s="83"/>
      <c r="AC22" s="20"/>
      <c r="AD22" s="83"/>
      <c r="AE22" s="83"/>
      <c r="AF22" s="20" t="e">
        <f t="shared" si="4"/>
        <v>#DIV/0!</v>
      </c>
      <c r="AG22" s="83"/>
      <c r="AH22" s="83"/>
      <c r="AI22" s="20" t="e">
        <f t="shared" si="5"/>
        <v>#DIV/0!</v>
      </c>
      <c r="AJ22" s="101"/>
      <c r="AK22" s="83"/>
      <c r="AL22" s="20" t="e">
        <f t="shared" si="16"/>
        <v>#DIV/0!</v>
      </c>
      <c r="AM22" s="83"/>
      <c r="AN22" s="83"/>
      <c r="AO22" s="20" t="e">
        <f t="shared" si="6"/>
        <v>#DIV/0!</v>
      </c>
      <c r="AP22" s="83"/>
      <c r="AQ22" s="83"/>
      <c r="AR22" s="20" t="e">
        <f t="shared" si="7"/>
        <v>#DIV/0!</v>
      </c>
      <c r="AS22" s="84">
        <f t="shared" si="8"/>
        <v>773</v>
      </c>
      <c r="AT22" s="83">
        <f t="shared" si="9"/>
        <v>150</v>
      </c>
      <c r="AU22" s="13">
        <f t="shared" si="10"/>
        <v>19.404915912031047</v>
      </c>
    </row>
    <row r="23" spans="1:47" ht="18.75" thickBot="1" x14ac:dyDescent="0.3">
      <c r="A23" s="7"/>
      <c r="B23" s="8" t="s">
        <v>25</v>
      </c>
      <c r="C23" s="77">
        <f>SUM(C5:C22)</f>
        <v>34449</v>
      </c>
      <c r="D23" s="77">
        <f>SUM(D5:D22)</f>
        <v>14348.5</v>
      </c>
      <c r="E23" s="78">
        <f t="shared" si="0"/>
        <v>41.651426746785106</v>
      </c>
      <c r="F23" s="77">
        <f>SUM(F5:F22)</f>
        <v>3973</v>
      </c>
      <c r="G23" s="77">
        <f>SUM(G5:G22)</f>
        <v>11</v>
      </c>
      <c r="H23" s="78">
        <f t="shared" si="11"/>
        <v>0.27686886483765416</v>
      </c>
      <c r="I23" s="77">
        <f>SUM(I5:I22)</f>
        <v>32089</v>
      </c>
      <c r="J23" s="77">
        <f>SUM(J5:J22)</f>
        <v>12215.5</v>
      </c>
      <c r="K23" s="78">
        <f>J23/I23*100</f>
        <v>38.067562092929045</v>
      </c>
      <c r="L23" s="77">
        <f>SUM(L5:L22)</f>
        <v>42712</v>
      </c>
      <c r="M23" s="77">
        <f>SUM(M5:M22)</f>
        <v>2142</v>
      </c>
      <c r="N23" s="79">
        <f t="shared" si="13"/>
        <v>5.0149840794156207E-2</v>
      </c>
      <c r="O23" s="77">
        <f>SUM(O5:O22)</f>
        <v>11045</v>
      </c>
      <c r="P23" s="77">
        <f>SUM(P5:P22)</f>
        <v>0</v>
      </c>
      <c r="Q23" s="79">
        <f t="shared" si="14"/>
        <v>0</v>
      </c>
      <c r="R23" s="77">
        <f>SUM(R5:R22)</f>
        <v>16072</v>
      </c>
      <c r="S23" s="77">
        <f>SUM(S5:S22)</f>
        <v>50</v>
      </c>
      <c r="T23" s="80">
        <f>S23/R23*100</f>
        <v>0.31110004977600797</v>
      </c>
      <c r="U23" s="77">
        <f>SUM(U5:U22)</f>
        <v>17437</v>
      </c>
      <c r="V23" s="77">
        <f>SUM(V5:V22)</f>
        <v>30</v>
      </c>
      <c r="W23" s="80">
        <f t="shared" si="2"/>
        <v>0.17204794402706888</v>
      </c>
      <c r="X23" s="77">
        <f>SUM(X5:X22)</f>
        <v>7362</v>
      </c>
      <c r="Y23" s="77">
        <f>SUM(Y5:Y22)</f>
        <v>0</v>
      </c>
      <c r="Z23" s="80">
        <f t="shared" si="3"/>
        <v>0</v>
      </c>
      <c r="AA23" s="77">
        <f>SUM(AA5:AA22)</f>
        <v>7641</v>
      </c>
      <c r="AB23" s="77">
        <f>SUM(AB5:AB22)</f>
        <v>0</v>
      </c>
      <c r="AC23" s="81"/>
      <c r="AD23" s="104">
        <f>SUM(AD5:AD22)</f>
        <v>9001.5</v>
      </c>
      <c r="AE23" s="77">
        <f>SUM(AE5:AE22)</f>
        <v>60</v>
      </c>
      <c r="AF23" s="80">
        <f t="shared" si="4"/>
        <v>0.6665555740709882</v>
      </c>
      <c r="AG23" s="104">
        <f>SUM(AG5:AG22)</f>
        <v>9595.5</v>
      </c>
      <c r="AH23" s="77">
        <f>SUM(AH5:AH22)</f>
        <v>25</v>
      </c>
      <c r="AI23" s="80">
        <f>AH23/AG23*100</f>
        <v>0.26053879422646031</v>
      </c>
      <c r="AJ23" s="80">
        <f>SUM(AJ5:AJ22)</f>
        <v>14907.5</v>
      </c>
      <c r="AK23" s="80">
        <f>SUM(AK5:AK22)</f>
        <v>110</v>
      </c>
      <c r="AL23" s="80">
        <f>AK23/AJ23*100</f>
        <v>0.7378836156297166</v>
      </c>
      <c r="AM23" s="80">
        <f>SUM(AM5:AM22)</f>
        <v>11665</v>
      </c>
      <c r="AN23" s="80">
        <f>SUM(AN5:AN22)</f>
        <v>295</v>
      </c>
      <c r="AO23" s="80">
        <f>AN23/AM23*100</f>
        <v>2.528932704672096</v>
      </c>
      <c r="AP23" s="80">
        <f>SUM(AP5:AP22)</f>
        <v>5816</v>
      </c>
      <c r="AQ23" s="80">
        <f>SUM(AQ5:AQ22)</f>
        <v>42</v>
      </c>
      <c r="AR23" s="80">
        <f>AQ23/AP23*100</f>
        <v>0.72214580467675382</v>
      </c>
      <c r="AS23" s="104">
        <f>SUM(AS5:AS22)</f>
        <v>191676.5</v>
      </c>
      <c r="AT23" s="77">
        <f>D23+G23+M23+P23+S23+V23+Y23+AE23+AH23+AK23+AN23+AQ23</f>
        <v>17113.5</v>
      </c>
      <c r="AU23" s="82">
        <f t="shared" si="10"/>
        <v>8.9283245468275965</v>
      </c>
    </row>
  </sheetData>
  <mergeCells count="31">
    <mergeCell ref="AS2:AU3"/>
    <mergeCell ref="O3:Q3"/>
    <mergeCell ref="R3:T3"/>
    <mergeCell ref="O2:Q2"/>
    <mergeCell ref="U3:W3"/>
    <mergeCell ref="X3:Z3"/>
    <mergeCell ref="AA3:AC3"/>
    <mergeCell ref="AD3:AF3"/>
    <mergeCell ref="AD2:AF2"/>
    <mergeCell ref="U2:W2"/>
    <mergeCell ref="R2:T2"/>
    <mergeCell ref="X2:Z2"/>
    <mergeCell ref="AA2:AC2"/>
    <mergeCell ref="AM2:AO2"/>
    <mergeCell ref="AM3:AO3"/>
    <mergeCell ref="AJ2:AL2"/>
    <mergeCell ref="L3:N3"/>
    <mergeCell ref="A1:N1"/>
    <mergeCell ref="A3:A4"/>
    <mergeCell ref="B3:B4"/>
    <mergeCell ref="C3:E3"/>
    <mergeCell ref="F3:H3"/>
    <mergeCell ref="I3:K3"/>
    <mergeCell ref="C2:E2"/>
    <mergeCell ref="F2:H2"/>
    <mergeCell ref="L2:N2"/>
    <mergeCell ref="AJ3:AL3"/>
    <mergeCell ref="AG3:AI3"/>
    <mergeCell ref="AG2:AI2"/>
    <mergeCell ref="AP2:AR2"/>
    <mergeCell ref="AP3:AR3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  <rowBreaks count="1" manualBreakCount="1">
    <brk id="343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0"/>
  <sheetViews>
    <sheetView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U5" sqref="U5:V5"/>
    </sheetView>
  </sheetViews>
  <sheetFormatPr defaultRowHeight="15" x14ac:dyDescent="0.25"/>
  <cols>
    <col min="2" max="2" width="14.42578125" customWidth="1"/>
    <col min="3" max="4" width="8.5703125" customWidth="1"/>
    <col min="5" max="5" width="6.85546875" customWidth="1"/>
    <col min="6" max="6" width="8.42578125" customWidth="1"/>
    <col min="7" max="7" width="7.42578125" customWidth="1"/>
    <col min="8" max="8" width="8.28515625" customWidth="1"/>
    <col min="9" max="9" width="7.5703125" customWidth="1"/>
    <col min="10" max="10" width="5" customWidth="1"/>
    <col min="11" max="11" width="5.7109375" customWidth="1"/>
    <col min="12" max="12" width="8.5703125" customWidth="1"/>
    <col min="13" max="13" width="8.85546875" customWidth="1"/>
    <col min="14" max="14" width="7.85546875" customWidth="1"/>
    <col min="15" max="15" width="9.140625" customWidth="1"/>
    <col min="16" max="16" width="6.85546875" customWidth="1"/>
    <col min="17" max="17" width="7.42578125" customWidth="1"/>
    <col min="18" max="18" width="8.42578125" customWidth="1"/>
    <col min="19" max="20" width="7.7109375" customWidth="1"/>
    <col min="21" max="21" width="8.140625" customWidth="1"/>
    <col min="22" max="22" width="6.42578125" customWidth="1"/>
    <col min="23" max="23" width="6.28515625" customWidth="1"/>
    <col min="24" max="24" width="7.5703125" customWidth="1"/>
    <col min="25" max="25" width="5.7109375" customWidth="1"/>
    <col min="26" max="26" width="6.85546875" customWidth="1"/>
    <col min="27" max="27" width="8.28515625" customWidth="1"/>
    <col min="28" max="28" width="6.85546875" customWidth="1"/>
    <col min="29" max="29" width="4.85546875" customWidth="1"/>
    <col min="30" max="30" width="9.5703125" customWidth="1"/>
    <col min="31" max="32" width="6.85546875" customWidth="1"/>
    <col min="33" max="33" width="9.5703125" customWidth="1"/>
    <col min="34" max="35" width="6.85546875" customWidth="1"/>
    <col min="36" max="36" width="11.28515625" customWidth="1"/>
    <col min="37" max="37" width="8.42578125" customWidth="1"/>
    <col min="38" max="38" width="6.85546875" customWidth="1"/>
    <col min="39" max="39" width="11.140625" customWidth="1"/>
    <col min="40" max="40" width="8.28515625" customWidth="1"/>
    <col min="41" max="41" width="6.85546875" customWidth="1"/>
    <col min="42" max="42" width="10.42578125" customWidth="1"/>
    <col min="43" max="44" width="6.85546875" customWidth="1"/>
    <col min="45" max="45" width="11" customWidth="1"/>
    <col min="46" max="46" width="8.85546875" customWidth="1"/>
    <col min="47" max="47" width="8" customWidth="1"/>
    <col min="48" max="48" width="11.7109375" customWidth="1"/>
    <col min="49" max="49" width="8.42578125" customWidth="1"/>
    <col min="50" max="50" width="6.5703125" customWidth="1"/>
  </cols>
  <sheetData>
    <row r="1" spans="1:50" ht="48" customHeight="1" thickBot="1" x14ac:dyDescent="0.45">
      <c r="A1" s="190" t="s">
        <v>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</row>
    <row r="2" spans="1:50" ht="19.5" thickBot="1" x14ac:dyDescent="0.35">
      <c r="A2" s="215" t="s">
        <v>59</v>
      </c>
      <c r="B2" s="217" t="s">
        <v>60</v>
      </c>
      <c r="C2" s="197" t="s">
        <v>66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221" t="s">
        <v>68</v>
      </c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222"/>
      <c r="AT2" s="222"/>
      <c r="AU2" s="223"/>
      <c r="AV2" s="209" t="s">
        <v>70</v>
      </c>
      <c r="AW2" s="210"/>
      <c r="AX2" s="211"/>
    </row>
    <row r="3" spans="1:50" ht="27.75" customHeight="1" thickBot="1" x14ac:dyDescent="0.3">
      <c r="A3" s="216"/>
      <c r="B3" s="218"/>
      <c r="C3" s="206" t="s">
        <v>71</v>
      </c>
      <c r="D3" s="206"/>
      <c r="E3" s="206"/>
      <c r="F3" s="206" t="s">
        <v>72</v>
      </c>
      <c r="G3" s="206"/>
      <c r="H3" s="206"/>
      <c r="I3" s="224" t="s">
        <v>73</v>
      </c>
      <c r="J3" s="224"/>
      <c r="K3" s="224"/>
      <c r="L3" s="194" t="s">
        <v>67</v>
      </c>
      <c r="M3" s="195"/>
      <c r="N3" s="195"/>
      <c r="O3" s="196" t="s">
        <v>76</v>
      </c>
      <c r="P3" s="196"/>
      <c r="Q3" s="196"/>
      <c r="R3" s="219" t="s">
        <v>74</v>
      </c>
      <c r="S3" s="219"/>
      <c r="T3" s="219"/>
      <c r="U3" s="219" t="s">
        <v>77</v>
      </c>
      <c r="V3" s="219"/>
      <c r="W3" s="219"/>
      <c r="X3" s="219" t="s">
        <v>78</v>
      </c>
      <c r="Y3" s="219"/>
      <c r="Z3" s="219"/>
      <c r="AA3" s="219" t="s">
        <v>79</v>
      </c>
      <c r="AB3" s="219"/>
      <c r="AC3" s="219"/>
      <c r="AD3" s="219" t="s">
        <v>80</v>
      </c>
      <c r="AE3" s="219"/>
      <c r="AF3" s="219"/>
      <c r="AG3" s="219" t="s">
        <v>81</v>
      </c>
      <c r="AH3" s="219"/>
      <c r="AI3" s="219"/>
      <c r="AJ3" s="219" t="s">
        <v>82</v>
      </c>
      <c r="AK3" s="219"/>
      <c r="AL3" s="219"/>
      <c r="AM3" s="219" t="s">
        <v>83</v>
      </c>
      <c r="AN3" s="219"/>
      <c r="AO3" s="219"/>
      <c r="AP3" s="219" t="s">
        <v>84</v>
      </c>
      <c r="AQ3" s="219"/>
      <c r="AR3" s="219"/>
      <c r="AS3" s="195" t="s">
        <v>69</v>
      </c>
      <c r="AT3" s="195"/>
      <c r="AU3" s="220"/>
      <c r="AV3" s="212"/>
      <c r="AW3" s="213"/>
      <c r="AX3" s="214"/>
    </row>
    <row r="4" spans="1:50" ht="63.75" customHeight="1" thickBot="1" x14ac:dyDescent="0.3">
      <c r="A4" s="216"/>
      <c r="B4" s="70" t="s">
        <v>26</v>
      </c>
      <c r="C4" s="56" t="s">
        <v>4</v>
      </c>
      <c r="D4" s="51" t="s">
        <v>5</v>
      </c>
      <c r="E4" s="51" t="s">
        <v>52</v>
      </c>
      <c r="F4" s="51" t="s">
        <v>4</v>
      </c>
      <c r="G4" s="51" t="s">
        <v>5</v>
      </c>
      <c r="H4" s="51" t="s">
        <v>52</v>
      </c>
      <c r="I4" s="51" t="s">
        <v>4</v>
      </c>
      <c r="J4" s="51" t="s">
        <v>5</v>
      </c>
      <c r="K4" s="52" t="s">
        <v>52</v>
      </c>
      <c r="L4" s="53" t="s">
        <v>4</v>
      </c>
      <c r="M4" s="54" t="s">
        <v>5</v>
      </c>
      <c r="N4" s="55" t="s">
        <v>52</v>
      </c>
      <c r="O4" s="56" t="s">
        <v>4</v>
      </c>
      <c r="P4" s="51" t="s">
        <v>5</v>
      </c>
      <c r="Q4" s="51" t="s">
        <v>52</v>
      </c>
      <c r="R4" s="51" t="s">
        <v>4</v>
      </c>
      <c r="S4" s="51" t="s">
        <v>5</v>
      </c>
      <c r="T4" s="51" t="s">
        <v>52</v>
      </c>
      <c r="U4" s="51" t="s">
        <v>4</v>
      </c>
      <c r="V4" s="51" t="s">
        <v>5</v>
      </c>
      <c r="W4" s="52" t="s">
        <v>52</v>
      </c>
      <c r="X4" s="76" t="s">
        <v>4</v>
      </c>
      <c r="Y4" s="76" t="s">
        <v>5</v>
      </c>
      <c r="Z4" s="76" t="s">
        <v>52</v>
      </c>
      <c r="AA4" s="76" t="s">
        <v>4</v>
      </c>
      <c r="AB4" s="76" t="s">
        <v>5</v>
      </c>
      <c r="AC4" s="76" t="s">
        <v>52</v>
      </c>
      <c r="AD4" s="76" t="s">
        <v>4</v>
      </c>
      <c r="AE4" s="76" t="s">
        <v>5</v>
      </c>
      <c r="AF4" s="76" t="s">
        <v>52</v>
      </c>
      <c r="AG4" s="76" t="s">
        <v>4</v>
      </c>
      <c r="AH4" s="76" t="s">
        <v>5</v>
      </c>
      <c r="AI4" s="76" t="s">
        <v>52</v>
      </c>
      <c r="AJ4" s="76" t="s">
        <v>4</v>
      </c>
      <c r="AK4" s="76" t="s">
        <v>5</v>
      </c>
      <c r="AL4" s="76" t="s">
        <v>52</v>
      </c>
      <c r="AM4" s="76" t="s">
        <v>4</v>
      </c>
      <c r="AN4" s="76" t="s">
        <v>5</v>
      </c>
      <c r="AO4" s="76" t="s">
        <v>52</v>
      </c>
      <c r="AP4" s="76" t="s">
        <v>4</v>
      </c>
      <c r="AQ4" s="76" t="s">
        <v>5</v>
      </c>
      <c r="AR4" s="76" t="s">
        <v>52</v>
      </c>
      <c r="AS4" s="75" t="s">
        <v>4</v>
      </c>
      <c r="AT4" s="54" t="s">
        <v>5</v>
      </c>
      <c r="AU4" s="55" t="s">
        <v>52</v>
      </c>
      <c r="AV4" s="57" t="s">
        <v>4</v>
      </c>
      <c r="AW4" s="58" t="s">
        <v>5</v>
      </c>
      <c r="AX4" s="105" t="s">
        <v>52</v>
      </c>
    </row>
    <row r="5" spans="1:50" ht="18.75" x14ac:dyDescent="0.3">
      <c r="A5" s="207" t="s">
        <v>54</v>
      </c>
      <c r="B5" s="71" t="s">
        <v>27</v>
      </c>
      <c r="C5" s="45">
        <f>C6+C7+C8+C9</f>
        <v>8310</v>
      </c>
      <c r="D5" s="23">
        <f>D6+D7+D8+D9</f>
        <v>3129</v>
      </c>
      <c r="E5" s="24">
        <f>D5/C5*100</f>
        <v>37.653429602888089</v>
      </c>
      <c r="F5" s="25">
        <f>F6+F7+F8+F9</f>
        <v>2100</v>
      </c>
      <c r="G5" s="25">
        <f>G6+G7+G8+G9</f>
        <v>1300</v>
      </c>
      <c r="H5" s="26">
        <f>G5/F5*100</f>
        <v>61.904761904761905</v>
      </c>
      <c r="I5" s="25"/>
      <c r="J5" s="25"/>
      <c r="K5" s="37"/>
      <c r="L5" s="48">
        <f>C5+F5+I5</f>
        <v>10410</v>
      </c>
      <c r="M5" s="25">
        <f>D5+G5+J5</f>
        <v>4429</v>
      </c>
      <c r="N5" s="49">
        <f>M5/L5*100</f>
        <v>42.545629202689724</v>
      </c>
      <c r="O5" s="45">
        <f>O6+O7+O8+O9</f>
        <v>60</v>
      </c>
      <c r="P5" s="25">
        <f>P6+P7+P8+P9</f>
        <v>0</v>
      </c>
      <c r="Q5" s="26">
        <f>P5/O5*100</f>
        <v>0</v>
      </c>
      <c r="R5" s="25">
        <f>R6+R7+R8+R9</f>
        <v>1034</v>
      </c>
      <c r="S5" s="25">
        <f>S6+S7+S8+S9</f>
        <v>0</v>
      </c>
      <c r="T5" s="31"/>
      <c r="U5" s="25">
        <f>U6+U7+U8+U9</f>
        <v>1044</v>
      </c>
      <c r="V5" s="25">
        <f>V6+V7+V8+V9</f>
        <v>15</v>
      </c>
      <c r="W5" s="38">
        <f>V5/U5*100</f>
        <v>1.4367816091954022</v>
      </c>
      <c r="X5" s="31">
        <f>X6+X7+X8+X9</f>
        <v>110</v>
      </c>
      <c r="Y5" s="31"/>
      <c r="Z5" s="31"/>
      <c r="AA5" s="25">
        <f>AA6+AA7+AA8+AA9</f>
        <v>305</v>
      </c>
      <c r="AB5" s="25">
        <f>AB6+AB7+AB8+AB9</f>
        <v>0</v>
      </c>
      <c r="AC5" s="88"/>
      <c r="AD5" s="88">
        <f>AD6+AD7+AD8+AD9</f>
        <v>1094</v>
      </c>
      <c r="AE5" s="88">
        <f>AE6+AE7+AE8+AE9</f>
        <v>0</v>
      </c>
      <c r="AF5" s="88"/>
      <c r="AG5" s="88">
        <f>AG6+AG7+AG8+AG9</f>
        <v>1044</v>
      </c>
      <c r="AH5" s="88">
        <f>AH6+AH7+AH8+AH9</f>
        <v>0</v>
      </c>
      <c r="AI5" s="88"/>
      <c r="AJ5" s="88">
        <f>AJ6+AJ7+AJ8+AJ9</f>
        <v>1216</v>
      </c>
      <c r="AK5" s="88"/>
      <c r="AL5" s="88"/>
      <c r="AM5" s="88">
        <f>AM6+AM7+AM8+AM9</f>
        <v>541</v>
      </c>
      <c r="AN5" s="88">
        <f>AN6+AN7+AN8+AN9</f>
        <v>0</v>
      </c>
      <c r="AO5" s="88"/>
      <c r="AP5" s="88">
        <f>AP6+AP7+AP8+AP9</f>
        <v>60</v>
      </c>
      <c r="AQ5" s="88">
        <f>AQ6+AQ7+AQ8+AQ9</f>
        <v>0</v>
      </c>
      <c r="AR5" s="88"/>
      <c r="AS5" s="45">
        <f>O5+R5+U5+AA5+X5+AD5+AG5+AJ5+AM5+AP5</f>
        <v>6508</v>
      </c>
      <c r="AT5" s="25">
        <f>P5+S5+V5+AB5+AE5+AH5+AK5+AN5+AQ5</f>
        <v>15</v>
      </c>
      <c r="AU5" s="39">
        <f>AT5/AS5*100</f>
        <v>0.23048555623847575</v>
      </c>
      <c r="AV5" s="62">
        <f>AS5+L5</f>
        <v>16918</v>
      </c>
      <c r="AW5" s="63">
        <f>AT5+M5</f>
        <v>4444</v>
      </c>
      <c r="AX5" s="64">
        <f>AW5/AV5*100</f>
        <v>26.267880364109232</v>
      </c>
    </row>
    <row r="6" spans="1:50" ht="18.75" x14ac:dyDescent="0.3">
      <c r="A6" s="207"/>
      <c r="B6" s="72" t="s">
        <v>48</v>
      </c>
      <c r="C6" s="46">
        <v>680</v>
      </c>
      <c r="D6" s="15">
        <v>100</v>
      </c>
      <c r="E6" s="34">
        <f>D6/C6*100</f>
        <v>14.705882352941178</v>
      </c>
      <c r="F6" s="15"/>
      <c r="G6" s="15"/>
      <c r="H6" s="15"/>
      <c r="I6" s="21"/>
      <c r="J6" s="21"/>
      <c r="K6" s="10"/>
      <c r="L6" s="14">
        <f t="shared" ref="L6:L69" si="0">C6+F6+I6</f>
        <v>680</v>
      </c>
      <c r="M6" s="15">
        <f t="shared" ref="M6:M69" si="1">D6+G6+J6</f>
        <v>100</v>
      </c>
      <c r="N6" s="50">
        <f t="shared" ref="N6:N69" si="2">M6/L6*100</f>
        <v>14.705882352941178</v>
      </c>
      <c r="O6" s="46">
        <v>6</v>
      </c>
      <c r="P6" s="15"/>
      <c r="Q6" s="34">
        <f t="shared" ref="Q6:Q69" si="3">P6/O6*100</f>
        <v>0</v>
      </c>
      <c r="R6" s="14">
        <v>208</v>
      </c>
      <c r="S6" s="21"/>
      <c r="T6" s="10"/>
      <c r="U6" s="15">
        <v>206</v>
      </c>
      <c r="V6" s="15">
        <v>2</v>
      </c>
      <c r="W6" s="34">
        <f>V6/U6*100</f>
        <v>0.97087378640776689</v>
      </c>
      <c r="X6" s="15">
        <v>14</v>
      </c>
      <c r="Y6" s="15"/>
      <c r="Z6" s="21"/>
      <c r="AA6" s="15">
        <v>6</v>
      </c>
      <c r="AB6" s="21"/>
      <c r="AC6" s="47"/>
      <c r="AD6" s="47">
        <v>214</v>
      </c>
      <c r="AE6" s="47"/>
      <c r="AF6" s="47"/>
      <c r="AG6" s="47">
        <v>206</v>
      </c>
      <c r="AH6" s="47"/>
      <c r="AI6" s="47"/>
      <c r="AJ6" s="47">
        <v>212</v>
      </c>
      <c r="AK6" s="47"/>
      <c r="AL6" s="47"/>
      <c r="AM6" s="47">
        <v>46</v>
      </c>
      <c r="AN6" s="47"/>
      <c r="AO6" s="47"/>
      <c r="AP6" s="47">
        <v>6</v>
      </c>
      <c r="AQ6" s="47"/>
      <c r="AR6" s="47"/>
      <c r="AS6" s="46">
        <f>O6+R6+U6+AA6+X6+AD6+AG6+AJ6+AM6+AP6</f>
        <v>1124</v>
      </c>
      <c r="AT6" s="15">
        <f>P6+S6+V6+AB6+AE6+AH6+AK6+AN6+AQ6</f>
        <v>2</v>
      </c>
      <c r="AU6" s="40">
        <f t="shared" ref="AU6:AU69" si="4">AT6/AS6*100</f>
        <v>0.1779359430604982</v>
      </c>
      <c r="AV6" s="60">
        <f>AS6+L6</f>
        <v>1804</v>
      </c>
      <c r="AW6" s="59">
        <f t="shared" ref="AW6:AW69" si="5">AT6+M6</f>
        <v>102</v>
      </c>
      <c r="AX6" s="61">
        <f t="shared" ref="AX6:AX69" si="6">AW6/AV6*100</f>
        <v>5.6541019955654104</v>
      </c>
    </row>
    <row r="7" spans="1:50" ht="18.75" x14ac:dyDescent="0.3">
      <c r="A7" s="207"/>
      <c r="B7" s="72" t="s">
        <v>49</v>
      </c>
      <c r="C7" s="46">
        <v>834</v>
      </c>
      <c r="D7" s="15">
        <v>319</v>
      </c>
      <c r="E7" s="34">
        <f t="shared" ref="E7:E69" si="7">D7/C7*100</f>
        <v>38.249400479616305</v>
      </c>
      <c r="F7" s="15"/>
      <c r="G7" s="15"/>
      <c r="H7" s="15"/>
      <c r="I7" s="21"/>
      <c r="J7" s="21"/>
      <c r="K7" s="10"/>
      <c r="L7" s="14">
        <f t="shared" si="0"/>
        <v>834</v>
      </c>
      <c r="M7" s="15">
        <f t="shared" si="1"/>
        <v>319</v>
      </c>
      <c r="N7" s="50">
        <f t="shared" si="2"/>
        <v>38.249400479616305</v>
      </c>
      <c r="O7" s="46">
        <v>25</v>
      </c>
      <c r="P7" s="15"/>
      <c r="Q7" s="34">
        <f t="shared" si="3"/>
        <v>0</v>
      </c>
      <c r="R7" s="14">
        <v>15</v>
      </c>
      <c r="S7" s="21"/>
      <c r="T7" s="10"/>
      <c r="U7" s="15">
        <v>25</v>
      </c>
      <c r="V7" s="15">
        <v>5</v>
      </c>
      <c r="W7" s="34">
        <f t="shared" ref="W7:W8" si="8">V7/U7*100</f>
        <v>20</v>
      </c>
      <c r="X7" s="15">
        <v>40</v>
      </c>
      <c r="Y7" s="15"/>
      <c r="Z7" s="21"/>
      <c r="AA7" s="15">
        <v>25</v>
      </c>
      <c r="AB7" s="21"/>
      <c r="AC7" s="47"/>
      <c r="AD7" s="47">
        <v>40</v>
      </c>
      <c r="AE7" s="47"/>
      <c r="AF7" s="47"/>
      <c r="AG7" s="47">
        <v>25</v>
      </c>
      <c r="AH7" s="47"/>
      <c r="AI7" s="47"/>
      <c r="AJ7" s="47">
        <v>31</v>
      </c>
      <c r="AK7" s="47"/>
      <c r="AL7" s="47"/>
      <c r="AM7" s="47">
        <v>156</v>
      </c>
      <c r="AN7" s="47"/>
      <c r="AO7" s="47"/>
      <c r="AP7" s="47">
        <v>25</v>
      </c>
      <c r="AQ7" s="47"/>
      <c r="AR7" s="47"/>
      <c r="AS7" s="46">
        <f t="shared" ref="AS7:AS9" si="9">O7+R7+U7+AA7+X7+AD7+AG7+AJ7+AM7+AP7</f>
        <v>407</v>
      </c>
      <c r="AT7" s="15">
        <f t="shared" ref="AT7:AT9" si="10">P7+S7+V7+AB7+AE7+AH7+AK7+AN7</f>
        <v>5</v>
      </c>
      <c r="AU7" s="40">
        <f t="shared" si="4"/>
        <v>1.2285012285012284</v>
      </c>
      <c r="AV7" s="60">
        <f t="shared" ref="AV7:AV69" si="11">AS7+L7</f>
        <v>1241</v>
      </c>
      <c r="AW7" s="59">
        <f t="shared" si="5"/>
        <v>324</v>
      </c>
      <c r="AX7" s="61">
        <f t="shared" si="6"/>
        <v>26.10797743755036</v>
      </c>
    </row>
    <row r="8" spans="1:50" ht="18.75" x14ac:dyDescent="0.3">
      <c r="A8" s="207"/>
      <c r="B8" s="72" t="s">
        <v>50</v>
      </c>
      <c r="C8" s="46">
        <v>4602</v>
      </c>
      <c r="D8" s="15">
        <v>1710</v>
      </c>
      <c r="E8" s="34">
        <f t="shared" si="7"/>
        <v>37.157757496740544</v>
      </c>
      <c r="F8" s="15">
        <v>1400</v>
      </c>
      <c r="G8" s="15">
        <v>600</v>
      </c>
      <c r="H8" s="15">
        <f>G8/F8*100</f>
        <v>42.857142857142854</v>
      </c>
      <c r="I8" s="21"/>
      <c r="J8" s="21"/>
      <c r="K8" s="10"/>
      <c r="L8" s="14">
        <f t="shared" si="0"/>
        <v>6002</v>
      </c>
      <c r="M8" s="15">
        <f t="shared" si="1"/>
        <v>2310</v>
      </c>
      <c r="N8" s="50">
        <f t="shared" si="2"/>
        <v>38.487170943018995</v>
      </c>
      <c r="O8" s="46">
        <v>29</v>
      </c>
      <c r="P8" s="15"/>
      <c r="Q8" s="34">
        <f t="shared" si="3"/>
        <v>0</v>
      </c>
      <c r="R8" s="14">
        <v>18</v>
      </c>
      <c r="S8" s="21"/>
      <c r="T8" s="10"/>
      <c r="U8" s="15">
        <v>29</v>
      </c>
      <c r="V8" s="15">
        <v>8</v>
      </c>
      <c r="W8" s="34">
        <f t="shared" si="8"/>
        <v>27.586206896551722</v>
      </c>
      <c r="X8" s="15">
        <v>47</v>
      </c>
      <c r="Y8" s="15"/>
      <c r="Z8" s="21"/>
      <c r="AA8" s="15">
        <v>274</v>
      </c>
      <c r="AB8" s="21"/>
      <c r="AC8" s="47"/>
      <c r="AD8" s="47">
        <v>47</v>
      </c>
      <c r="AE8" s="47"/>
      <c r="AF8" s="47"/>
      <c r="AG8" s="47">
        <v>29</v>
      </c>
      <c r="AH8" s="47"/>
      <c r="AI8" s="47"/>
      <c r="AJ8" s="47">
        <v>129</v>
      </c>
      <c r="AK8" s="47"/>
      <c r="AL8" s="47"/>
      <c r="AM8" s="47">
        <v>339</v>
      </c>
      <c r="AN8" s="47"/>
      <c r="AO8" s="47"/>
      <c r="AP8" s="47">
        <v>29</v>
      </c>
      <c r="AQ8" s="47"/>
      <c r="AR8" s="47"/>
      <c r="AS8" s="46">
        <f t="shared" si="9"/>
        <v>970</v>
      </c>
      <c r="AT8" s="15">
        <f t="shared" si="10"/>
        <v>8</v>
      </c>
      <c r="AU8" s="40">
        <f t="shared" si="4"/>
        <v>0.82474226804123718</v>
      </c>
      <c r="AV8" s="60">
        <f t="shared" si="11"/>
        <v>6972</v>
      </c>
      <c r="AW8" s="59">
        <f t="shared" si="5"/>
        <v>2318</v>
      </c>
      <c r="AX8" s="61">
        <f t="shared" si="6"/>
        <v>33.247274813539875</v>
      </c>
    </row>
    <row r="9" spans="1:50" ht="18.75" x14ac:dyDescent="0.3">
      <c r="A9" s="207"/>
      <c r="B9" s="72" t="s">
        <v>51</v>
      </c>
      <c r="C9" s="46">
        <v>2194</v>
      </c>
      <c r="D9" s="15">
        <v>1000</v>
      </c>
      <c r="E9" s="34">
        <f t="shared" si="7"/>
        <v>45.578851412944395</v>
      </c>
      <c r="F9" s="15">
        <v>700</v>
      </c>
      <c r="G9" s="15">
        <v>700</v>
      </c>
      <c r="H9" s="15">
        <f>G9/F9*100</f>
        <v>100</v>
      </c>
      <c r="I9" s="21"/>
      <c r="J9" s="21"/>
      <c r="K9" s="10"/>
      <c r="L9" s="14">
        <f t="shared" si="0"/>
        <v>2894</v>
      </c>
      <c r="M9" s="15">
        <f t="shared" si="1"/>
        <v>1700</v>
      </c>
      <c r="N9" s="50">
        <f t="shared" si="2"/>
        <v>58.742225293711122</v>
      </c>
      <c r="O9" s="46"/>
      <c r="P9" s="15"/>
      <c r="Q9" s="34" t="e">
        <f t="shared" si="3"/>
        <v>#DIV/0!</v>
      </c>
      <c r="R9" s="14">
        <v>793</v>
      </c>
      <c r="S9" s="21"/>
      <c r="T9" s="10"/>
      <c r="U9" s="15">
        <v>784</v>
      </c>
      <c r="V9" s="15"/>
      <c r="W9" s="15"/>
      <c r="X9" s="15">
        <v>9</v>
      </c>
      <c r="Y9" s="15"/>
      <c r="Z9" s="21"/>
      <c r="AA9" s="15"/>
      <c r="AB9" s="21"/>
      <c r="AC9" s="47"/>
      <c r="AD9" s="47">
        <v>793</v>
      </c>
      <c r="AE9" s="47"/>
      <c r="AF9" s="47"/>
      <c r="AG9" s="47">
        <v>784</v>
      </c>
      <c r="AH9" s="47"/>
      <c r="AI9" s="47"/>
      <c r="AJ9" s="47">
        <v>844</v>
      </c>
      <c r="AK9" s="47"/>
      <c r="AL9" s="47"/>
      <c r="AM9" s="47"/>
      <c r="AN9" s="47"/>
      <c r="AO9" s="47"/>
      <c r="AP9" s="47"/>
      <c r="AQ9" s="47"/>
      <c r="AR9" s="47"/>
      <c r="AS9" s="46">
        <f t="shared" si="9"/>
        <v>4007</v>
      </c>
      <c r="AT9" s="15">
        <f t="shared" si="10"/>
        <v>0</v>
      </c>
      <c r="AU9" s="40">
        <f t="shared" si="4"/>
        <v>0</v>
      </c>
      <c r="AV9" s="60">
        <f t="shared" si="11"/>
        <v>6901</v>
      </c>
      <c r="AW9" s="59">
        <f t="shared" si="5"/>
        <v>1700</v>
      </c>
      <c r="AX9" s="61">
        <f t="shared" si="6"/>
        <v>24.63411099840603</v>
      </c>
    </row>
    <row r="10" spans="1:50" ht="18.75" x14ac:dyDescent="0.3">
      <c r="A10" s="207"/>
      <c r="B10" s="71" t="s">
        <v>28</v>
      </c>
      <c r="C10" s="45">
        <f>C11+C12+C13+C14</f>
        <v>8234</v>
      </c>
      <c r="D10" s="25">
        <f>D11+D12+D13+D14</f>
        <v>5778</v>
      </c>
      <c r="E10" s="26">
        <f t="shared" si="7"/>
        <v>70.172455671605533</v>
      </c>
      <c r="F10" s="25"/>
      <c r="G10" s="25"/>
      <c r="H10" s="25"/>
      <c r="I10" s="31"/>
      <c r="J10" s="31"/>
      <c r="K10" s="38"/>
      <c r="L10" s="48">
        <f t="shared" si="0"/>
        <v>8234</v>
      </c>
      <c r="M10" s="25">
        <f t="shared" si="1"/>
        <v>5778</v>
      </c>
      <c r="N10" s="49">
        <f t="shared" si="2"/>
        <v>70.172455671605533</v>
      </c>
      <c r="O10" s="45">
        <f>O11+O12+O13+O14</f>
        <v>5</v>
      </c>
      <c r="P10" s="25">
        <f>P11+P12+P13+P14</f>
        <v>0</v>
      </c>
      <c r="Q10" s="26">
        <f t="shared" si="3"/>
        <v>0</v>
      </c>
      <c r="R10" s="25">
        <f>R11+R12+R13+R14</f>
        <v>0</v>
      </c>
      <c r="S10" s="25">
        <f>S11+S12+S13+S14</f>
        <v>0</v>
      </c>
      <c r="T10" s="31"/>
      <c r="U10" s="31">
        <f>U11+U12+U13+U14</f>
        <v>1505</v>
      </c>
      <c r="V10" s="31"/>
      <c r="W10" s="38"/>
      <c r="X10" s="31">
        <f>X11+X12+X13+X14</f>
        <v>345</v>
      </c>
      <c r="Y10" s="31"/>
      <c r="Z10" s="31"/>
      <c r="AA10" s="25">
        <f>AA11+AA12+AA13+AA14</f>
        <v>345</v>
      </c>
      <c r="AB10" s="25">
        <f>AB11+AB12+AB13+AB14</f>
        <v>0</v>
      </c>
      <c r="AC10" s="26">
        <f>AB10/AA10*100</f>
        <v>0</v>
      </c>
      <c r="AD10" s="96">
        <f>AD11+AD12+AD13+AD14</f>
        <v>5</v>
      </c>
      <c r="AE10" s="96"/>
      <c r="AF10" s="96"/>
      <c r="AG10" s="88">
        <f>AG11+AG12+AG13+AG14</f>
        <v>345</v>
      </c>
      <c r="AH10" s="88">
        <f>AH11+AH12+AH13+AH14</f>
        <v>0</v>
      </c>
      <c r="AI10" s="96"/>
      <c r="AJ10" s="88">
        <f>AJ11+AJ12+AJ13+AJ14</f>
        <v>211</v>
      </c>
      <c r="AK10" s="88">
        <f>AK11+AK12+AK13+AK14</f>
        <v>60</v>
      </c>
      <c r="AL10" s="166">
        <f>AK10/AJ10*100</f>
        <v>28.436018957345972</v>
      </c>
      <c r="AM10" s="166">
        <f>AM11+AM12+AM13+AM14</f>
        <v>405</v>
      </c>
      <c r="AN10" s="166">
        <f>AN11+AN12+AN13+AN14</f>
        <v>120</v>
      </c>
      <c r="AO10" s="166">
        <f>AN10/AM10*100</f>
        <v>29.629629629629626</v>
      </c>
      <c r="AP10" s="166">
        <f>AP11+AP12+AP13+AP14</f>
        <v>125</v>
      </c>
      <c r="AQ10" s="166">
        <f>AQ11+AQ12+AQ13+AQ14</f>
        <v>0</v>
      </c>
      <c r="AR10" s="166"/>
      <c r="AS10" s="96">
        <f>O10+R10+U10+AA10+X10+AD10+AG10+AJ10+AM10+AP10</f>
        <v>3291</v>
      </c>
      <c r="AT10" s="96">
        <f>P10+S10+V10+AB10+Y10+AE10+AH10+AK10+AN10+AQ10</f>
        <v>180</v>
      </c>
      <c r="AU10" s="39">
        <f t="shared" si="4"/>
        <v>5.4694621695533279</v>
      </c>
      <c r="AV10" s="48">
        <f t="shared" si="11"/>
        <v>11525</v>
      </c>
      <c r="AW10" s="25">
        <f t="shared" si="5"/>
        <v>5958</v>
      </c>
      <c r="AX10" s="49">
        <f t="shared" si="6"/>
        <v>51.696312364425168</v>
      </c>
    </row>
    <row r="11" spans="1:50" ht="18.75" x14ac:dyDescent="0.3">
      <c r="A11" s="207"/>
      <c r="B11" s="72" t="s">
        <v>48</v>
      </c>
      <c r="C11" s="46">
        <v>524</v>
      </c>
      <c r="D11" s="15">
        <v>198</v>
      </c>
      <c r="E11" s="34">
        <f t="shared" si="7"/>
        <v>37.786259541984734</v>
      </c>
      <c r="F11" s="21"/>
      <c r="G11" s="21"/>
      <c r="H11" s="21"/>
      <c r="I11" s="21"/>
      <c r="J11" s="21"/>
      <c r="K11" s="10"/>
      <c r="L11" s="14">
        <f t="shared" si="0"/>
        <v>524</v>
      </c>
      <c r="M11" s="15">
        <f t="shared" si="1"/>
        <v>198</v>
      </c>
      <c r="N11" s="50">
        <f t="shared" si="2"/>
        <v>37.786259541984734</v>
      </c>
      <c r="O11" s="46"/>
      <c r="P11" s="15"/>
      <c r="Q11" s="34" t="e">
        <f t="shared" si="3"/>
        <v>#DIV/0!</v>
      </c>
      <c r="R11" s="21"/>
      <c r="S11" s="21"/>
      <c r="T11" s="21"/>
      <c r="U11" s="21">
        <v>332</v>
      </c>
      <c r="V11" s="21"/>
      <c r="W11" s="10"/>
      <c r="X11" s="21">
        <v>82</v>
      </c>
      <c r="Y11" s="21"/>
      <c r="Z11" s="21"/>
      <c r="AA11" s="15">
        <v>82</v>
      </c>
      <c r="AB11" s="15"/>
      <c r="AC11" s="34">
        <f t="shared" ref="AC11:AC14" si="12">AB11/AA11*100</f>
        <v>0</v>
      </c>
      <c r="AD11" s="95"/>
      <c r="AE11" s="95"/>
      <c r="AF11" s="95"/>
      <c r="AG11" s="47">
        <v>82</v>
      </c>
      <c r="AH11" s="95"/>
      <c r="AI11" s="95"/>
      <c r="AJ11" s="47">
        <v>63</v>
      </c>
      <c r="AK11" s="47">
        <v>18</v>
      </c>
      <c r="AL11" s="165">
        <f>AK11/AJ11*100</f>
        <v>28.571428571428569</v>
      </c>
      <c r="AM11" s="165"/>
      <c r="AN11" s="165"/>
      <c r="AO11" s="165" t="e">
        <f>AN11/AM11*100</f>
        <v>#DIV/0!</v>
      </c>
      <c r="AP11" s="165"/>
      <c r="AQ11" s="165"/>
      <c r="AR11" s="165"/>
      <c r="AS11" s="95">
        <f>O11+R11+U11+AA11+X11+AD11+AG11+AJ11+AM11+AP11</f>
        <v>641</v>
      </c>
      <c r="AT11" s="34">
        <f>P11+S11+V11+AB11+AE11+AH11+AK11+AN11+AQ11</f>
        <v>18</v>
      </c>
      <c r="AU11" s="40">
        <f t="shared" si="4"/>
        <v>2.80811232449298</v>
      </c>
      <c r="AV11" s="60">
        <f t="shared" si="11"/>
        <v>1165</v>
      </c>
      <c r="AW11" s="59">
        <f t="shared" si="5"/>
        <v>216</v>
      </c>
      <c r="AX11" s="61">
        <f t="shared" si="6"/>
        <v>18.540772532188839</v>
      </c>
    </row>
    <row r="12" spans="1:50" ht="18.75" x14ac:dyDescent="0.3">
      <c r="A12" s="207"/>
      <c r="B12" s="72" t="s">
        <v>49</v>
      </c>
      <c r="C12" s="46">
        <v>1572</v>
      </c>
      <c r="D12" s="15">
        <v>736</v>
      </c>
      <c r="E12" s="34">
        <f t="shared" si="7"/>
        <v>46.819338422391859</v>
      </c>
      <c r="F12" s="21"/>
      <c r="G12" s="21"/>
      <c r="H12" s="21"/>
      <c r="I12" s="21"/>
      <c r="J12" s="21"/>
      <c r="K12" s="10"/>
      <c r="L12" s="14">
        <f t="shared" si="0"/>
        <v>1572</v>
      </c>
      <c r="M12" s="15">
        <f t="shared" si="1"/>
        <v>736</v>
      </c>
      <c r="N12" s="50">
        <f t="shared" si="2"/>
        <v>46.819338422391859</v>
      </c>
      <c r="O12" s="46">
        <v>2</v>
      </c>
      <c r="P12" s="15"/>
      <c r="Q12" s="34">
        <f t="shared" si="3"/>
        <v>0</v>
      </c>
      <c r="R12" s="21"/>
      <c r="S12" s="21"/>
      <c r="T12" s="21"/>
      <c r="U12" s="21">
        <v>561</v>
      </c>
      <c r="V12" s="21"/>
      <c r="W12" s="10"/>
      <c r="X12" s="21">
        <v>111</v>
      </c>
      <c r="Y12" s="21"/>
      <c r="Z12" s="21"/>
      <c r="AA12" s="15">
        <v>111</v>
      </c>
      <c r="AB12" s="15"/>
      <c r="AC12" s="34">
        <f t="shared" si="12"/>
        <v>0</v>
      </c>
      <c r="AD12" s="95">
        <v>2</v>
      </c>
      <c r="AE12" s="95"/>
      <c r="AF12" s="95"/>
      <c r="AG12" s="47">
        <v>111</v>
      </c>
      <c r="AH12" s="95"/>
      <c r="AI12" s="95"/>
      <c r="AJ12" s="47">
        <v>79</v>
      </c>
      <c r="AK12" s="47">
        <v>21</v>
      </c>
      <c r="AL12" s="165">
        <f t="shared" ref="AL12:AL14" si="13">AK12/AJ12*100</f>
        <v>26.582278481012654</v>
      </c>
      <c r="AM12" s="165">
        <v>102</v>
      </c>
      <c r="AN12" s="165">
        <v>20</v>
      </c>
      <c r="AO12" s="165">
        <f t="shared" ref="AO12:AO14" si="14">AN12/AM12*100</f>
        <v>19.607843137254903</v>
      </c>
      <c r="AP12" s="165">
        <v>2</v>
      </c>
      <c r="AQ12" s="165"/>
      <c r="AR12" s="165"/>
      <c r="AS12" s="95">
        <f t="shared" ref="AS12:AS14" si="15">O12+R12+U12+AA12+X12+AD12+AG12+AJ12+AM12+AP12</f>
        <v>1081</v>
      </c>
      <c r="AT12" s="34">
        <f t="shared" ref="AT12:AT14" si="16">P12+S12+V12+AB12+AE12+AH12+AK12+AN12+AQ12</f>
        <v>41</v>
      </c>
      <c r="AU12" s="40">
        <f t="shared" si="4"/>
        <v>3.7927844588344124</v>
      </c>
      <c r="AV12" s="60">
        <f t="shared" si="11"/>
        <v>2653</v>
      </c>
      <c r="AW12" s="59">
        <f t="shared" si="5"/>
        <v>777</v>
      </c>
      <c r="AX12" s="61">
        <f t="shared" si="6"/>
        <v>29.287598944591032</v>
      </c>
    </row>
    <row r="13" spans="1:50" ht="18.75" x14ac:dyDescent="0.3">
      <c r="A13" s="207"/>
      <c r="B13" s="72" t="s">
        <v>50</v>
      </c>
      <c r="C13" s="46">
        <v>1631</v>
      </c>
      <c r="D13" s="15">
        <v>956</v>
      </c>
      <c r="E13" s="34">
        <f t="shared" si="7"/>
        <v>58.614347026364186</v>
      </c>
      <c r="F13" s="21"/>
      <c r="G13" s="21"/>
      <c r="H13" s="21"/>
      <c r="I13" s="21"/>
      <c r="J13" s="21"/>
      <c r="K13" s="10"/>
      <c r="L13" s="14">
        <f t="shared" si="0"/>
        <v>1631</v>
      </c>
      <c r="M13" s="15">
        <f t="shared" si="1"/>
        <v>956</v>
      </c>
      <c r="N13" s="50">
        <f t="shared" si="2"/>
        <v>58.614347026364186</v>
      </c>
      <c r="O13" s="46">
        <v>3</v>
      </c>
      <c r="P13" s="15"/>
      <c r="Q13" s="34">
        <f t="shared" si="3"/>
        <v>0</v>
      </c>
      <c r="R13" s="21"/>
      <c r="S13" s="21"/>
      <c r="T13" s="21"/>
      <c r="U13" s="21">
        <v>572</v>
      </c>
      <c r="V13" s="21"/>
      <c r="W13" s="10"/>
      <c r="X13" s="21">
        <v>112</v>
      </c>
      <c r="Y13" s="21"/>
      <c r="Z13" s="21"/>
      <c r="AA13" s="15">
        <v>112</v>
      </c>
      <c r="AB13" s="15"/>
      <c r="AC13" s="34">
        <f t="shared" si="12"/>
        <v>0</v>
      </c>
      <c r="AD13" s="95">
        <v>3</v>
      </c>
      <c r="AE13" s="95"/>
      <c r="AF13" s="95"/>
      <c r="AG13" s="47">
        <v>112</v>
      </c>
      <c r="AH13" s="95"/>
      <c r="AI13" s="95"/>
      <c r="AJ13" s="47">
        <v>69</v>
      </c>
      <c r="AK13" s="47">
        <v>21</v>
      </c>
      <c r="AL13" s="165">
        <f t="shared" si="13"/>
        <v>30.434782608695656</v>
      </c>
      <c r="AM13" s="165">
        <v>163</v>
      </c>
      <c r="AN13" s="165">
        <v>20</v>
      </c>
      <c r="AO13" s="165">
        <f t="shared" si="14"/>
        <v>12.269938650306749</v>
      </c>
      <c r="AP13" s="165">
        <v>63</v>
      </c>
      <c r="AQ13" s="165"/>
      <c r="AR13" s="165"/>
      <c r="AS13" s="95">
        <f t="shared" si="15"/>
        <v>1209</v>
      </c>
      <c r="AT13" s="34">
        <f t="shared" si="16"/>
        <v>41</v>
      </c>
      <c r="AU13" s="40">
        <f t="shared" si="4"/>
        <v>3.391232423490488</v>
      </c>
      <c r="AV13" s="60">
        <f t="shared" si="11"/>
        <v>2840</v>
      </c>
      <c r="AW13" s="59">
        <f t="shared" si="5"/>
        <v>997</v>
      </c>
      <c r="AX13" s="61">
        <f t="shared" si="6"/>
        <v>35.105633802816897</v>
      </c>
    </row>
    <row r="14" spans="1:50" ht="18.75" x14ac:dyDescent="0.3">
      <c r="A14" s="207"/>
      <c r="B14" s="72" t="s">
        <v>51</v>
      </c>
      <c r="C14" s="46">
        <v>4507</v>
      </c>
      <c r="D14" s="15">
        <v>3888</v>
      </c>
      <c r="E14" s="34">
        <f t="shared" si="7"/>
        <v>86.265808741956945</v>
      </c>
      <c r="F14" s="21"/>
      <c r="G14" s="21"/>
      <c r="H14" s="21"/>
      <c r="I14" s="21"/>
      <c r="J14" s="21"/>
      <c r="K14" s="10"/>
      <c r="L14" s="14">
        <f t="shared" si="0"/>
        <v>4507</v>
      </c>
      <c r="M14" s="15">
        <f t="shared" si="1"/>
        <v>3888</v>
      </c>
      <c r="N14" s="50">
        <f t="shared" si="2"/>
        <v>86.265808741956945</v>
      </c>
      <c r="O14" s="46"/>
      <c r="P14" s="15"/>
      <c r="Q14" s="34" t="e">
        <f t="shared" si="3"/>
        <v>#DIV/0!</v>
      </c>
      <c r="R14" s="21"/>
      <c r="S14" s="21"/>
      <c r="T14" s="21"/>
      <c r="U14" s="21">
        <v>40</v>
      </c>
      <c r="V14" s="21"/>
      <c r="W14" s="10"/>
      <c r="X14" s="21">
        <v>40</v>
      </c>
      <c r="Y14" s="21"/>
      <c r="Z14" s="21"/>
      <c r="AA14" s="15">
        <v>40</v>
      </c>
      <c r="AB14" s="15"/>
      <c r="AC14" s="34">
        <f t="shared" si="12"/>
        <v>0</v>
      </c>
      <c r="AD14" s="95"/>
      <c r="AE14" s="95"/>
      <c r="AF14" s="95"/>
      <c r="AG14" s="47">
        <v>40</v>
      </c>
      <c r="AH14" s="95"/>
      <c r="AI14" s="95"/>
      <c r="AJ14" s="47"/>
      <c r="AK14" s="95"/>
      <c r="AL14" s="165" t="e">
        <f t="shared" si="13"/>
        <v>#DIV/0!</v>
      </c>
      <c r="AM14" s="165">
        <v>140</v>
      </c>
      <c r="AN14" s="165">
        <v>80</v>
      </c>
      <c r="AO14" s="165">
        <f t="shared" si="14"/>
        <v>57.142857142857139</v>
      </c>
      <c r="AP14" s="165">
        <v>60</v>
      </c>
      <c r="AQ14" s="165"/>
      <c r="AR14" s="165"/>
      <c r="AS14" s="95">
        <f t="shared" si="15"/>
        <v>360</v>
      </c>
      <c r="AT14" s="34">
        <f t="shared" si="16"/>
        <v>80</v>
      </c>
      <c r="AU14" s="40">
        <f t="shared" si="4"/>
        <v>22.222222222222221</v>
      </c>
      <c r="AV14" s="60">
        <f t="shared" si="11"/>
        <v>4867</v>
      </c>
      <c r="AW14" s="59">
        <f t="shared" si="5"/>
        <v>3968</v>
      </c>
      <c r="AX14" s="61">
        <f t="shared" si="6"/>
        <v>81.528662420382176</v>
      </c>
    </row>
    <row r="15" spans="1:50" ht="18.75" x14ac:dyDescent="0.3">
      <c r="A15" s="207"/>
      <c r="B15" s="71" t="s">
        <v>29</v>
      </c>
      <c r="C15" s="45">
        <f>C16+C17+C18+C19</f>
        <v>5980</v>
      </c>
      <c r="D15" s="25">
        <f>D16+D17+D18+D19</f>
        <v>1273</v>
      </c>
      <c r="E15" s="26">
        <f t="shared" si="7"/>
        <v>21.287625418060202</v>
      </c>
      <c r="F15" s="25"/>
      <c r="G15" s="25"/>
      <c r="H15" s="25"/>
      <c r="I15" s="31"/>
      <c r="J15" s="31"/>
      <c r="K15" s="38"/>
      <c r="L15" s="48">
        <f t="shared" si="0"/>
        <v>5980</v>
      </c>
      <c r="M15" s="25">
        <f t="shared" si="1"/>
        <v>1273</v>
      </c>
      <c r="N15" s="49">
        <f t="shared" si="2"/>
        <v>21.287625418060202</v>
      </c>
      <c r="O15" s="45">
        <f>O16+O17+O18+O19</f>
        <v>0</v>
      </c>
      <c r="P15" s="25">
        <f>P16+P17+P18+P19</f>
        <v>0</v>
      </c>
      <c r="Q15" s="26" t="e">
        <f t="shared" si="3"/>
        <v>#DIV/0!</v>
      </c>
      <c r="R15" s="48">
        <f>R16+R17+R18+R19</f>
        <v>1210</v>
      </c>
      <c r="S15" s="48">
        <f>S16+S17+S18+S19</f>
        <v>50</v>
      </c>
      <c r="T15" s="92">
        <f>S15/R15*100</f>
        <v>4.1322314049586781</v>
      </c>
      <c r="U15" s="31">
        <f>U16+U17+U18+U19</f>
        <v>420</v>
      </c>
      <c r="V15" s="31"/>
      <c r="W15" s="38"/>
      <c r="X15" s="31">
        <f>X16+X17+X18+X19</f>
        <v>490</v>
      </c>
      <c r="Y15" s="31"/>
      <c r="Z15" s="31"/>
      <c r="AA15" s="25">
        <f>AA16+AA17+AA18+AA19</f>
        <v>490</v>
      </c>
      <c r="AB15" s="88"/>
      <c r="AC15" s="88"/>
      <c r="AD15" s="88">
        <f>AD16+AD17+AD18+AD19</f>
        <v>200</v>
      </c>
      <c r="AE15" s="88"/>
      <c r="AF15" s="88"/>
      <c r="AG15" s="88">
        <f>AG16+AG17+AG18+AG19</f>
        <v>320</v>
      </c>
      <c r="AH15" s="88">
        <f>AH16+AH17+AH18+AH19</f>
        <v>0</v>
      </c>
      <c r="AI15" s="88"/>
      <c r="AJ15" s="88">
        <f>AJ16+AJ17+AJ18+AJ19</f>
        <v>966</v>
      </c>
      <c r="AK15" s="88"/>
      <c r="AL15" s="88">
        <f>AL16+AL17+AL18+AL19</f>
        <v>0</v>
      </c>
      <c r="AM15" s="88">
        <f>AM16+AM17+AM18+AM19</f>
        <v>604</v>
      </c>
      <c r="AN15" s="88">
        <f>AN16+AN17+AN18+AN19</f>
        <v>150</v>
      </c>
      <c r="AO15" s="166">
        <f>AN15/AM15*100</f>
        <v>24.834437086092713</v>
      </c>
      <c r="AP15" s="166">
        <f>AP16+AP17+AP18+AP19</f>
        <v>234</v>
      </c>
      <c r="AQ15" s="166">
        <f>AQ16+AQ17+AQ18+AQ19</f>
        <v>0</v>
      </c>
      <c r="AR15" s="166"/>
      <c r="AS15" s="96">
        <f>O15+R15+U15+AA15+X15+AD15+AG15+AJ15+AM15+AP15</f>
        <v>4934</v>
      </c>
      <c r="AT15" s="96">
        <f>P15+S15+V15+AB15+AE15+AH15+AK15+AN15+AQ15</f>
        <v>200</v>
      </c>
      <c r="AU15" s="39">
        <f t="shared" si="4"/>
        <v>4.0535062829347384</v>
      </c>
      <c r="AV15" s="48">
        <f t="shared" si="11"/>
        <v>10914</v>
      </c>
      <c r="AW15" s="25">
        <f>AT15+M15</f>
        <v>1473</v>
      </c>
      <c r="AX15" s="49">
        <f t="shared" si="6"/>
        <v>13.496426608026388</v>
      </c>
    </row>
    <row r="16" spans="1:50" ht="18.75" x14ac:dyDescent="0.3">
      <c r="A16" s="207"/>
      <c r="B16" s="72" t="s">
        <v>48</v>
      </c>
      <c r="C16" s="46">
        <v>1192</v>
      </c>
      <c r="D16" s="15">
        <v>42</v>
      </c>
      <c r="E16" s="34">
        <f t="shared" si="7"/>
        <v>3.523489932885906</v>
      </c>
      <c r="F16" s="21"/>
      <c r="G16" s="21"/>
      <c r="H16" s="21"/>
      <c r="I16" s="21"/>
      <c r="J16" s="21"/>
      <c r="K16" s="10"/>
      <c r="L16" s="14">
        <f t="shared" si="0"/>
        <v>1192</v>
      </c>
      <c r="M16" s="15">
        <f t="shared" si="1"/>
        <v>42</v>
      </c>
      <c r="N16" s="50">
        <f t="shared" si="2"/>
        <v>3.523489932885906</v>
      </c>
      <c r="O16" s="46"/>
      <c r="P16" s="15"/>
      <c r="Q16" s="34" t="e">
        <f t="shared" si="3"/>
        <v>#DIV/0!</v>
      </c>
      <c r="R16" s="15">
        <v>264</v>
      </c>
      <c r="S16" s="15">
        <v>14</v>
      </c>
      <c r="T16" s="34">
        <f>S16/R16*100</f>
        <v>5.3030303030303028</v>
      </c>
      <c r="U16" s="15">
        <v>72</v>
      </c>
      <c r="V16" s="15"/>
      <c r="W16" s="93"/>
      <c r="X16" s="15">
        <v>48</v>
      </c>
      <c r="Y16" s="21"/>
      <c r="Z16" s="21"/>
      <c r="AA16" s="15">
        <v>48</v>
      </c>
      <c r="AB16" s="47"/>
      <c r="AC16" s="47"/>
      <c r="AD16" s="47">
        <v>48</v>
      </c>
      <c r="AE16" s="47"/>
      <c r="AF16" s="47"/>
      <c r="AG16" s="47">
        <v>48</v>
      </c>
      <c r="AH16" s="47"/>
      <c r="AI16" s="47"/>
      <c r="AJ16" s="47">
        <v>177</v>
      </c>
      <c r="AK16" s="47"/>
      <c r="AL16" s="47"/>
      <c r="AM16" s="47">
        <v>90</v>
      </c>
      <c r="AN16" s="47"/>
      <c r="AO16" s="47">
        <f>AN16/AM16*100</f>
        <v>0</v>
      </c>
      <c r="AP16" s="47">
        <v>42</v>
      </c>
      <c r="AQ16" s="47"/>
      <c r="AR16" s="47"/>
      <c r="AS16" s="46">
        <f>O16+R16+U16+AA16+X16+AD16+AG16+AJ16+AM16+AP16</f>
        <v>837</v>
      </c>
      <c r="AT16" s="15">
        <f>P16+S16+V16+AB16+AE16+AH16+AK16+AN16+AQ16</f>
        <v>14</v>
      </c>
      <c r="AU16" s="40">
        <f t="shared" si="4"/>
        <v>1.6726403823178015</v>
      </c>
      <c r="AV16" s="60">
        <f t="shared" si="11"/>
        <v>2029</v>
      </c>
      <c r="AW16" s="59">
        <f t="shared" si="5"/>
        <v>56</v>
      </c>
      <c r="AX16" s="61">
        <f t="shared" si="6"/>
        <v>2.759980285855101</v>
      </c>
    </row>
    <row r="17" spans="1:50" ht="18.75" x14ac:dyDescent="0.3">
      <c r="A17" s="207"/>
      <c r="B17" s="72" t="s">
        <v>49</v>
      </c>
      <c r="C17" s="46">
        <v>1729</v>
      </c>
      <c r="D17" s="15">
        <v>96</v>
      </c>
      <c r="E17" s="34">
        <f t="shared" si="7"/>
        <v>5.552342394447658</v>
      </c>
      <c r="F17" s="21"/>
      <c r="G17" s="21"/>
      <c r="H17" s="21"/>
      <c r="I17" s="21"/>
      <c r="J17" s="21"/>
      <c r="K17" s="10"/>
      <c r="L17" s="14">
        <f t="shared" si="0"/>
        <v>1729</v>
      </c>
      <c r="M17" s="15">
        <f t="shared" si="1"/>
        <v>96</v>
      </c>
      <c r="N17" s="50">
        <f t="shared" si="2"/>
        <v>5.552342394447658</v>
      </c>
      <c r="O17" s="46"/>
      <c r="P17" s="15"/>
      <c r="Q17" s="34" t="e">
        <f t="shared" si="3"/>
        <v>#DIV/0!</v>
      </c>
      <c r="R17" s="15">
        <v>468</v>
      </c>
      <c r="S17" s="15">
        <v>18</v>
      </c>
      <c r="T17" s="34">
        <f t="shared" ref="T17:T19" si="17">S17/R17*100</f>
        <v>3.8461538461538463</v>
      </c>
      <c r="U17" s="15">
        <v>112</v>
      </c>
      <c r="V17" s="15"/>
      <c r="W17" s="93"/>
      <c r="X17" s="15">
        <v>153</v>
      </c>
      <c r="Y17" s="21"/>
      <c r="Z17" s="21"/>
      <c r="AA17" s="15">
        <v>153</v>
      </c>
      <c r="AB17" s="47"/>
      <c r="AC17" s="47"/>
      <c r="AD17" s="47">
        <v>48</v>
      </c>
      <c r="AE17" s="47"/>
      <c r="AF17" s="47"/>
      <c r="AG17" s="47">
        <v>88</v>
      </c>
      <c r="AH17" s="47"/>
      <c r="AI17" s="47"/>
      <c r="AJ17" s="47">
        <v>261</v>
      </c>
      <c r="AK17" s="47"/>
      <c r="AL17" s="47"/>
      <c r="AM17" s="47">
        <v>161</v>
      </c>
      <c r="AN17" s="47">
        <v>45</v>
      </c>
      <c r="AO17" s="89">
        <f t="shared" ref="AO17:AO19" si="18">AN17/AM17*100</f>
        <v>27.950310559006208</v>
      </c>
      <c r="AP17" s="89">
        <v>48</v>
      </c>
      <c r="AQ17" s="89"/>
      <c r="AR17" s="89"/>
      <c r="AS17" s="46">
        <f t="shared" ref="AS17:AS19" si="19">O17+R17+U17+AA17+X17+AD17+AG17+AJ17+AM17+AP17</f>
        <v>1492</v>
      </c>
      <c r="AT17" s="15">
        <f t="shared" ref="AT17:AT19" si="20">P17+S17+V17+AB17+AE17+AH17+AK17+AN17+AQ17</f>
        <v>63</v>
      </c>
      <c r="AU17" s="40">
        <f t="shared" si="4"/>
        <v>4.2225201072386058</v>
      </c>
      <c r="AV17" s="60">
        <f t="shared" si="11"/>
        <v>3221</v>
      </c>
      <c r="AW17" s="59">
        <f t="shared" si="5"/>
        <v>159</v>
      </c>
      <c r="AX17" s="61">
        <f t="shared" si="6"/>
        <v>4.9363551692021108</v>
      </c>
    </row>
    <row r="18" spans="1:50" ht="18.75" x14ac:dyDescent="0.3">
      <c r="A18" s="207"/>
      <c r="B18" s="72" t="s">
        <v>50</v>
      </c>
      <c r="C18" s="46">
        <v>1802</v>
      </c>
      <c r="D18" s="15">
        <v>178</v>
      </c>
      <c r="E18" s="34">
        <f t="shared" si="7"/>
        <v>9.8779134295227529</v>
      </c>
      <c r="F18" s="21"/>
      <c r="G18" s="21"/>
      <c r="H18" s="21"/>
      <c r="I18" s="21"/>
      <c r="J18" s="21"/>
      <c r="K18" s="10"/>
      <c r="L18" s="14">
        <f t="shared" si="0"/>
        <v>1802</v>
      </c>
      <c r="M18" s="15">
        <f t="shared" si="1"/>
        <v>178</v>
      </c>
      <c r="N18" s="50">
        <f t="shared" si="2"/>
        <v>9.8779134295227529</v>
      </c>
      <c r="O18" s="46"/>
      <c r="P18" s="15"/>
      <c r="Q18" s="34" t="e">
        <f t="shared" si="3"/>
        <v>#DIV/0!</v>
      </c>
      <c r="R18" s="15">
        <v>469</v>
      </c>
      <c r="S18" s="15">
        <v>9</v>
      </c>
      <c r="T18" s="34">
        <f t="shared" si="17"/>
        <v>1.9189765458422177</v>
      </c>
      <c r="U18" s="15">
        <v>196</v>
      </c>
      <c r="V18" s="15"/>
      <c r="W18" s="93"/>
      <c r="X18" s="15">
        <v>194</v>
      </c>
      <c r="Y18" s="21"/>
      <c r="Z18" s="21"/>
      <c r="AA18" s="15">
        <v>194</v>
      </c>
      <c r="AB18" s="47"/>
      <c r="AC18" s="47"/>
      <c r="AD18" s="47">
        <v>104</v>
      </c>
      <c r="AE18" s="47"/>
      <c r="AF18" s="47"/>
      <c r="AG18" s="47">
        <v>144</v>
      </c>
      <c r="AH18" s="47"/>
      <c r="AI18" s="47"/>
      <c r="AJ18" s="47">
        <v>297</v>
      </c>
      <c r="AK18" s="47"/>
      <c r="AL18" s="47"/>
      <c r="AM18" s="47">
        <v>202</v>
      </c>
      <c r="AN18" s="47">
        <v>50</v>
      </c>
      <c r="AO18" s="89">
        <f t="shared" si="18"/>
        <v>24.752475247524753</v>
      </c>
      <c r="AP18" s="89">
        <v>48</v>
      </c>
      <c r="AQ18" s="89"/>
      <c r="AR18" s="89"/>
      <c r="AS18" s="46">
        <f t="shared" si="19"/>
        <v>1848</v>
      </c>
      <c r="AT18" s="15">
        <f t="shared" si="20"/>
        <v>59</v>
      </c>
      <c r="AU18" s="40">
        <f t="shared" si="4"/>
        <v>3.1926406926406927</v>
      </c>
      <c r="AV18" s="60">
        <f t="shared" si="11"/>
        <v>3650</v>
      </c>
      <c r="AW18" s="59">
        <f t="shared" si="5"/>
        <v>237</v>
      </c>
      <c r="AX18" s="61">
        <f t="shared" si="6"/>
        <v>6.4931506849315062</v>
      </c>
    </row>
    <row r="19" spans="1:50" ht="18.75" x14ac:dyDescent="0.3">
      <c r="A19" s="207"/>
      <c r="B19" s="72" t="s">
        <v>51</v>
      </c>
      <c r="C19" s="46">
        <v>1257</v>
      </c>
      <c r="D19" s="15">
        <v>957</v>
      </c>
      <c r="E19" s="34">
        <f t="shared" si="7"/>
        <v>76.133651551312653</v>
      </c>
      <c r="F19" s="21"/>
      <c r="G19" s="21"/>
      <c r="H19" s="21"/>
      <c r="I19" s="21"/>
      <c r="J19" s="21"/>
      <c r="K19" s="10"/>
      <c r="L19" s="14">
        <f t="shared" si="0"/>
        <v>1257</v>
      </c>
      <c r="M19" s="15">
        <f t="shared" si="1"/>
        <v>957</v>
      </c>
      <c r="N19" s="50">
        <f t="shared" si="2"/>
        <v>76.133651551312653</v>
      </c>
      <c r="O19" s="46"/>
      <c r="P19" s="15"/>
      <c r="Q19" s="34" t="e">
        <f t="shared" si="3"/>
        <v>#DIV/0!</v>
      </c>
      <c r="R19" s="15">
        <v>9</v>
      </c>
      <c r="S19" s="15">
        <v>9</v>
      </c>
      <c r="T19" s="34">
        <f t="shared" si="17"/>
        <v>100</v>
      </c>
      <c r="U19" s="15">
        <v>40</v>
      </c>
      <c r="V19" s="15"/>
      <c r="W19" s="93"/>
      <c r="X19" s="15">
        <v>95</v>
      </c>
      <c r="Y19" s="21"/>
      <c r="Z19" s="21"/>
      <c r="AA19" s="15">
        <v>95</v>
      </c>
      <c r="AB19" s="47"/>
      <c r="AC19" s="47"/>
      <c r="AD19" s="47"/>
      <c r="AE19" s="47"/>
      <c r="AF19" s="47"/>
      <c r="AG19" s="47">
        <v>40</v>
      </c>
      <c r="AH19" s="47"/>
      <c r="AI19" s="47"/>
      <c r="AJ19" s="47">
        <v>231</v>
      </c>
      <c r="AK19" s="47"/>
      <c r="AL19" s="47"/>
      <c r="AM19" s="47">
        <v>151</v>
      </c>
      <c r="AN19" s="47">
        <v>55</v>
      </c>
      <c r="AO19" s="89">
        <f t="shared" si="18"/>
        <v>36.423841059602644</v>
      </c>
      <c r="AP19" s="89">
        <v>96</v>
      </c>
      <c r="AQ19" s="89"/>
      <c r="AR19" s="89"/>
      <c r="AS19" s="46">
        <f t="shared" si="19"/>
        <v>757</v>
      </c>
      <c r="AT19" s="15">
        <f t="shared" si="20"/>
        <v>64</v>
      </c>
      <c r="AU19" s="40">
        <f t="shared" si="4"/>
        <v>8.4544253632760906</v>
      </c>
      <c r="AV19" s="60">
        <f t="shared" si="11"/>
        <v>2014</v>
      </c>
      <c r="AW19" s="59">
        <f t="shared" si="5"/>
        <v>1021</v>
      </c>
      <c r="AX19" s="61">
        <f t="shared" si="6"/>
        <v>50.695134061569014</v>
      </c>
    </row>
    <row r="20" spans="1:50" ht="18.75" x14ac:dyDescent="0.3">
      <c r="A20" s="207"/>
      <c r="B20" s="71" t="s">
        <v>30</v>
      </c>
      <c r="C20" s="45">
        <f>C21+C22+C23+C24</f>
        <v>1095</v>
      </c>
      <c r="D20" s="25">
        <f>D21+D22+D23+D24</f>
        <v>410</v>
      </c>
      <c r="E20" s="26">
        <f t="shared" si="7"/>
        <v>37.442922374429223</v>
      </c>
      <c r="F20" s="25">
        <f>F21+F22+F23+F24</f>
        <v>0</v>
      </c>
      <c r="G20" s="25">
        <f>G21+G22+G23+G24</f>
        <v>0</v>
      </c>
      <c r="H20" s="25"/>
      <c r="I20" s="31"/>
      <c r="J20" s="31"/>
      <c r="K20" s="38"/>
      <c r="L20" s="48">
        <f t="shared" si="0"/>
        <v>1095</v>
      </c>
      <c r="M20" s="25">
        <f t="shared" si="1"/>
        <v>410</v>
      </c>
      <c r="N20" s="49">
        <f t="shared" si="2"/>
        <v>37.442922374429223</v>
      </c>
      <c r="O20" s="45">
        <f>O21+O22+O23+O24</f>
        <v>0</v>
      </c>
      <c r="P20" s="25">
        <f>P21+P22+P23+P24</f>
        <v>0</v>
      </c>
      <c r="Q20" s="26" t="e">
        <f t="shared" si="3"/>
        <v>#DIV/0!</v>
      </c>
      <c r="R20" s="25">
        <f>R21+R22+R23+R24</f>
        <v>200</v>
      </c>
      <c r="S20" s="25">
        <f>S21+S22+S23+S24</f>
        <v>0</v>
      </c>
      <c r="T20" s="31"/>
      <c r="U20" s="25">
        <f>U21+U22+U23+U24</f>
        <v>215</v>
      </c>
      <c r="V20" s="25">
        <f>V21+V22+V23+V24</f>
        <v>15</v>
      </c>
      <c r="W20" s="39">
        <f>V20/U20*100</f>
        <v>6.9767441860465116</v>
      </c>
      <c r="X20" s="25">
        <f>X21+X22+X23+X24</f>
        <v>36</v>
      </c>
      <c r="Y20" s="25"/>
      <c r="Z20" s="25"/>
      <c r="AA20" s="45">
        <f>AA21+AA22+AA23+AA24</f>
        <v>15</v>
      </c>
      <c r="AB20" s="45">
        <f>AB21+AB22+AB23+AB24</f>
        <v>0</v>
      </c>
      <c r="AC20" s="88"/>
      <c r="AD20" s="88">
        <f>AD21+AD22+AD23+AD24</f>
        <v>31</v>
      </c>
      <c r="AE20" s="88"/>
      <c r="AF20" s="88"/>
      <c r="AG20" s="88">
        <f>AG21+AG22+AG23+AG24</f>
        <v>15</v>
      </c>
      <c r="AH20" s="88">
        <f>AH21+AH22+AH23+AH24</f>
        <v>0</v>
      </c>
      <c r="AI20" s="88"/>
      <c r="AJ20" s="88">
        <f>AJ21+AJ22+AJ23+AJ24</f>
        <v>15</v>
      </c>
      <c r="AK20" s="88"/>
      <c r="AL20" s="88"/>
      <c r="AM20" s="88">
        <f>AM21+AM22+AM23+AM24</f>
        <v>15</v>
      </c>
      <c r="AN20" s="88">
        <f>AN21+AN22+AN23+AN24</f>
        <v>0</v>
      </c>
      <c r="AO20" s="88"/>
      <c r="AP20" s="88">
        <f>AP21+AP22+AP23+AP24</f>
        <v>15</v>
      </c>
      <c r="AQ20" s="88">
        <f>AQ21+AQ22+AQ23+AQ24</f>
        <v>0</v>
      </c>
      <c r="AR20" s="88"/>
      <c r="AS20" s="45">
        <f>O20+R20+U20+AA20+X20+AD20+AG20+AJ20+AM20+AP20</f>
        <v>557</v>
      </c>
      <c r="AT20" s="45">
        <f>P20+S20+V20+AB20+AQ20</f>
        <v>15</v>
      </c>
      <c r="AU20" s="39">
        <f t="shared" si="4"/>
        <v>2.6929982046678633</v>
      </c>
      <c r="AV20" s="48">
        <f t="shared" si="11"/>
        <v>1652</v>
      </c>
      <c r="AW20" s="25">
        <f t="shared" si="5"/>
        <v>425</v>
      </c>
      <c r="AX20" s="49">
        <f t="shared" si="6"/>
        <v>25.726392251815984</v>
      </c>
    </row>
    <row r="21" spans="1:50" ht="18.75" x14ac:dyDescent="0.3">
      <c r="A21" s="207"/>
      <c r="B21" s="72" t="s">
        <v>48</v>
      </c>
      <c r="C21" s="46">
        <v>76</v>
      </c>
      <c r="D21" s="15">
        <v>24</v>
      </c>
      <c r="E21" s="34">
        <f t="shared" si="7"/>
        <v>31.578947368421051</v>
      </c>
      <c r="F21" s="15"/>
      <c r="G21" s="15"/>
      <c r="H21" s="15"/>
      <c r="I21" s="21"/>
      <c r="J21" s="21"/>
      <c r="K21" s="10"/>
      <c r="L21" s="14">
        <f t="shared" si="0"/>
        <v>76</v>
      </c>
      <c r="M21" s="15">
        <f t="shared" si="1"/>
        <v>24</v>
      </c>
      <c r="N21" s="50">
        <f t="shared" si="2"/>
        <v>31.578947368421051</v>
      </c>
      <c r="O21" s="46"/>
      <c r="P21" s="15"/>
      <c r="Q21" s="34" t="e">
        <f t="shared" si="3"/>
        <v>#DIV/0!</v>
      </c>
      <c r="R21" s="15">
        <v>28</v>
      </c>
      <c r="S21" s="21"/>
      <c r="T21" s="21"/>
      <c r="U21" s="15">
        <v>28</v>
      </c>
      <c r="V21" s="15"/>
      <c r="W21" s="93"/>
      <c r="X21" s="15">
        <v>5</v>
      </c>
      <c r="Y21" s="15"/>
      <c r="Z21" s="15"/>
      <c r="AA21" s="46"/>
      <c r="AB21" s="47"/>
      <c r="AC21" s="47"/>
      <c r="AD21" s="47">
        <v>4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6">
        <f>O21+R21+U21+AA21+X21+AD21+AG21+AJ21+AM21+AP21</f>
        <v>65</v>
      </c>
      <c r="AT21" s="15">
        <f>P21+S21+V21+AB21+AE21+AH21+AK21+AN21+AQ21</f>
        <v>0</v>
      </c>
      <c r="AU21" s="40">
        <f t="shared" si="4"/>
        <v>0</v>
      </c>
      <c r="AV21" s="60">
        <f t="shared" si="11"/>
        <v>141</v>
      </c>
      <c r="AW21" s="59">
        <f t="shared" si="5"/>
        <v>24</v>
      </c>
      <c r="AX21" s="61">
        <f t="shared" si="6"/>
        <v>17.021276595744681</v>
      </c>
    </row>
    <row r="22" spans="1:50" ht="18.75" x14ac:dyDescent="0.3">
      <c r="A22" s="207"/>
      <c r="B22" s="72" t="s">
        <v>49</v>
      </c>
      <c r="C22" s="46">
        <v>173</v>
      </c>
      <c r="D22" s="15">
        <v>106</v>
      </c>
      <c r="E22" s="34">
        <f t="shared" si="7"/>
        <v>61.271676300578036</v>
      </c>
      <c r="F22" s="15"/>
      <c r="G22" s="15"/>
      <c r="H22" s="15"/>
      <c r="I22" s="21"/>
      <c r="J22" s="21"/>
      <c r="K22" s="10"/>
      <c r="L22" s="14">
        <f t="shared" si="0"/>
        <v>173</v>
      </c>
      <c r="M22" s="15">
        <f t="shared" si="1"/>
        <v>106</v>
      </c>
      <c r="N22" s="50">
        <f t="shared" si="2"/>
        <v>61.271676300578036</v>
      </c>
      <c r="O22" s="46"/>
      <c r="P22" s="15"/>
      <c r="Q22" s="34" t="e">
        <f t="shared" si="3"/>
        <v>#DIV/0!</v>
      </c>
      <c r="R22" s="15">
        <v>42</v>
      </c>
      <c r="S22" s="21"/>
      <c r="T22" s="21"/>
      <c r="U22" s="15">
        <v>49</v>
      </c>
      <c r="V22" s="15">
        <v>7</v>
      </c>
      <c r="W22" s="40">
        <f>V22/100*100</f>
        <v>7.0000000000000009</v>
      </c>
      <c r="X22" s="15">
        <v>13</v>
      </c>
      <c r="Y22" s="15"/>
      <c r="Z22" s="15"/>
      <c r="AA22" s="46">
        <v>7</v>
      </c>
      <c r="AB22" s="47"/>
      <c r="AC22" s="47"/>
      <c r="AD22" s="47">
        <v>11</v>
      </c>
      <c r="AE22" s="47"/>
      <c r="AF22" s="47"/>
      <c r="AG22" s="47">
        <v>7</v>
      </c>
      <c r="AH22" s="47"/>
      <c r="AI22" s="47"/>
      <c r="AJ22" s="47">
        <v>7</v>
      </c>
      <c r="AK22" s="47"/>
      <c r="AL22" s="47"/>
      <c r="AM22" s="47">
        <v>7</v>
      </c>
      <c r="AN22" s="47"/>
      <c r="AO22" s="47"/>
      <c r="AP22" s="47">
        <v>7</v>
      </c>
      <c r="AQ22" s="47"/>
      <c r="AR22" s="47"/>
      <c r="AS22" s="46">
        <f t="shared" ref="AS22:AS24" si="21">O22+R22+U22+AA22+X22+AD22+AG22+AJ22+AM22+AP22</f>
        <v>150</v>
      </c>
      <c r="AT22" s="15">
        <f t="shared" ref="AT22:AT24" si="22">P22+S22+V22+AB22+AE22+AH22+AK22+AN22+AQ22</f>
        <v>7</v>
      </c>
      <c r="AU22" s="40">
        <f t="shared" si="4"/>
        <v>4.666666666666667</v>
      </c>
      <c r="AV22" s="60">
        <f t="shared" si="11"/>
        <v>323</v>
      </c>
      <c r="AW22" s="59">
        <f t="shared" si="5"/>
        <v>113</v>
      </c>
      <c r="AX22" s="61">
        <f t="shared" si="6"/>
        <v>34.984520123839005</v>
      </c>
    </row>
    <row r="23" spans="1:50" ht="18.75" x14ac:dyDescent="0.3">
      <c r="A23" s="207"/>
      <c r="B23" s="72" t="s">
        <v>50</v>
      </c>
      <c r="C23" s="46">
        <v>553</v>
      </c>
      <c r="D23" s="15">
        <v>247</v>
      </c>
      <c r="E23" s="34">
        <f t="shared" si="7"/>
        <v>44.665461121157321</v>
      </c>
      <c r="F23" s="15"/>
      <c r="G23" s="15"/>
      <c r="H23" s="15"/>
      <c r="I23" s="21"/>
      <c r="J23" s="21"/>
      <c r="K23" s="10"/>
      <c r="L23" s="14">
        <f t="shared" si="0"/>
        <v>553</v>
      </c>
      <c r="M23" s="15">
        <f t="shared" si="1"/>
        <v>247</v>
      </c>
      <c r="N23" s="50">
        <f t="shared" si="2"/>
        <v>44.665461121157321</v>
      </c>
      <c r="O23" s="46"/>
      <c r="P23" s="15"/>
      <c r="Q23" s="34" t="e">
        <f t="shared" si="3"/>
        <v>#DIV/0!</v>
      </c>
      <c r="R23" s="15">
        <v>94</v>
      </c>
      <c r="S23" s="21"/>
      <c r="T23" s="21"/>
      <c r="U23" s="15">
        <v>102</v>
      </c>
      <c r="V23" s="15">
        <v>8</v>
      </c>
      <c r="W23" s="40">
        <f>V23/100*100</f>
        <v>8</v>
      </c>
      <c r="X23" s="15">
        <v>14</v>
      </c>
      <c r="Y23" s="15"/>
      <c r="Z23" s="15"/>
      <c r="AA23" s="46">
        <v>8</v>
      </c>
      <c r="AB23" s="47"/>
      <c r="AC23" s="47"/>
      <c r="AD23" s="47">
        <v>12</v>
      </c>
      <c r="AE23" s="47"/>
      <c r="AF23" s="47"/>
      <c r="AG23" s="47">
        <v>8</v>
      </c>
      <c r="AH23" s="47"/>
      <c r="AI23" s="47"/>
      <c r="AJ23" s="47">
        <v>8</v>
      </c>
      <c r="AK23" s="47"/>
      <c r="AL23" s="47"/>
      <c r="AM23" s="47">
        <v>8</v>
      </c>
      <c r="AN23" s="47"/>
      <c r="AO23" s="47"/>
      <c r="AP23" s="47">
        <v>8</v>
      </c>
      <c r="AQ23" s="47"/>
      <c r="AR23" s="47"/>
      <c r="AS23" s="46">
        <f t="shared" si="21"/>
        <v>262</v>
      </c>
      <c r="AT23" s="15">
        <f t="shared" si="22"/>
        <v>8</v>
      </c>
      <c r="AU23" s="40">
        <f t="shared" si="4"/>
        <v>3.0534351145038165</v>
      </c>
      <c r="AV23" s="60">
        <f t="shared" si="11"/>
        <v>815</v>
      </c>
      <c r="AW23" s="59">
        <f t="shared" si="5"/>
        <v>255</v>
      </c>
      <c r="AX23" s="61">
        <f t="shared" si="6"/>
        <v>31.288343558282211</v>
      </c>
    </row>
    <row r="24" spans="1:50" ht="18.75" x14ac:dyDescent="0.3">
      <c r="A24" s="207"/>
      <c r="B24" s="72" t="s">
        <v>51</v>
      </c>
      <c r="C24" s="46">
        <v>293</v>
      </c>
      <c r="D24" s="15">
        <v>33</v>
      </c>
      <c r="E24" s="34">
        <f t="shared" si="7"/>
        <v>11.262798634812286</v>
      </c>
      <c r="F24" s="15"/>
      <c r="G24" s="15"/>
      <c r="H24" s="15"/>
      <c r="I24" s="21"/>
      <c r="J24" s="21"/>
      <c r="K24" s="10"/>
      <c r="L24" s="14">
        <f t="shared" si="0"/>
        <v>293</v>
      </c>
      <c r="M24" s="15">
        <f t="shared" si="1"/>
        <v>33</v>
      </c>
      <c r="N24" s="50">
        <f t="shared" si="2"/>
        <v>11.262798634812286</v>
      </c>
      <c r="O24" s="46"/>
      <c r="P24" s="15"/>
      <c r="Q24" s="34" t="e">
        <f t="shared" si="3"/>
        <v>#DIV/0!</v>
      </c>
      <c r="R24" s="15">
        <v>36</v>
      </c>
      <c r="S24" s="21"/>
      <c r="T24" s="21"/>
      <c r="U24" s="15">
        <v>36</v>
      </c>
      <c r="V24" s="15"/>
      <c r="W24" s="93"/>
      <c r="X24" s="15">
        <v>4</v>
      </c>
      <c r="Y24" s="15"/>
      <c r="Z24" s="15"/>
      <c r="AA24" s="46"/>
      <c r="AB24" s="47"/>
      <c r="AC24" s="47"/>
      <c r="AD24" s="47">
        <v>4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6">
        <f t="shared" si="21"/>
        <v>80</v>
      </c>
      <c r="AT24" s="15">
        <f t="shared" si="22"/>
        <v>0</v>
      </c>
      <c r="AU24" s="40">
        <f t="shared" si="4"/>
        <v>0</v>
      </c>
      <c r="AV24" s="60">
        <f t="shared" si="11"/>
        <v>373</v>
      </c>
      <c r="AW24" s="59">
        <f t="shared" si="5"/>
        <v>33</v>
      </c>
      <c r="AX24" s="61">
        <f t="shared" si="6"/>
        <v>8.8471849865951739</v>
      </c>
    </row>
    <row r="25" spans="1:50" ht="18.75" x14ac:dyDescent="0.3">
      <c r="A25" s="207"/>
      <c r="B25" s="71" t="s">
        <v>31</v>
      </c>
      <c r="C25" s="45">
        <f>C26+C27+C28+C29</f>
        <v>1484</v>
      </c>
      <c r="D25" s="25">
        <f>D26+D27+D28+D29</f>
        <v>760</v>
      </c>
      <c r="E25" s="26">
        <f t="shared" si="7"/>
        <v>51.212938005390839</v>
      </c>
      <c r="F25" s="25">
        <f>F26+F27+F28+F29</f>
        <v>22</v>
      </c>
      <c r="G25" s="25">
        <f>G26+G27+G28+G29</f>
        <v>22</v>
      </c>
      <c r="H25" s="26">
        <f>G25/F25*100</f>
        <v>100</v>
      </c>
      <c r="I25" s="25">
        <f>I26+I27+I28+I29</f>
        <v>11</v>
      </c>
      <c r="J25" s="25">
        <f>J26+J27+J28+J29</f>
        <v>11</v>
      </c>
      <c r="K25" s="38"/>
      <c r="L25" s="48">
        <f t="shared" si="0"/>
        <v>1517</v>
      </c>
      <c r="M25" s="25">
        <f t="shared" si="1"/>
        <v>793</v>
      </c>
      <c r="N25" s="49">
        <f t="shared" si="2"/>
        <v>52.274225444957153</v>
      </c>
      <c r="O25" s="45">
        <f>O26+O27+O28+O29</f>
        <v>335</v>
      </c>
      <c r="P25" s="25">
        <f>P26+P27+P28+P29</f>
        <v>0</v>
      </c>
      <c r="Q25" s="26">
        <f t="shared" si="3"/>
        <v>0</v>
      </c>
      <c r="R25" s="25">
        <f>R26+R27+R28+R29</f>
        <v>284</v>
      </c>
      <c r="S25" s="25">
        <f>S26+S27+S28+S29</f>
        <v>0</v>
      </c>
      <c r="T25" s="31"/>
      <c r="U25" s="25">
        <f>U26+U27+U28+U29</f>
        <v>469</v>
      </c>
      <c r="V25" s="25"/>
      <c r="W25" s="37"/>
      <c r="X25" s="25">
        <f>X26+X27+X28+X29</f>
        <v>330</v>
      </c>
      <c r="Y25" s="25"/>
      <c r="Z25" s="25"/>
      <c r="AA25" s="45">
        <f>AA26+AA27+AA28+AA29</f>
        <v>335</v>
      </c>
      <c r="AB25" s="45">
        <f>AB26+AB27+AB28+AB29</f>
        <v>0</v>
      </c>
      <c r="AC25" s="88"/>
      <c r="AD25" s="88">
        <f>AD26+AD27+AD28+AD29</f>
        <v>469</v>
      </c>
      <c r="AE25" s="88">
        <f>AE26+AE27+AE28+AE29</f>
        <v>60</v>
      </c>
      <c r="AF25" s="97">
        <f>AE25/AD25*100</f>
        <v>12.793176972281451</v>
      </c>
      <c r="AG25" s="97">
        <f>AG26+AG27+AG28+AG29</f>
        <v>469</v>
      </c>
      <c r="AH25" s="97">
        <f>AH26+AH27+AH28+AH29</f>
        <v>0</v>
      </c>
      <c r="AI25" s="97"/>
      <c r="AJ25" s="97">
        <f>AJ26+AJ27+AJ28+AJ29</f>
        <v>429</v>
      </c>
      <c r="AK25" s="97"/>
      <c r="AL25" s="97"/>
      <c r="AM25" s="97">
        <f>AM26+AM27+AM28+AM29</f>
        <v>335</v>
      </c>
      <c r="AN25" s="97">
        <f>AN26+AN27+AN28+AN29</f>
        <v>0</v>
      </c>
      <c r="AO25" s="97"/>
      <c r="AP25" s="97">
        <f>AP26+AP27+AP28+AP29</f>
        <v>47</v>
      </c>
      <c r="AQ25" s="97">
        <f>AQ26+AQ27+AQ28+AQ29</f>
        <v>42</v>
      </c>
      <c r="AR25" s="97"/>
      <c r="AS25" s="96">
        <f>AP25+AM25+AJ25+AG25+AD25+AA25+X25+U25+R25+O25</f>
        <v>3502</v>
      </c>
      <c r="AT25" s="96">
        <f>P25+S25+V25+AB25+AE25+AH25+AK25+AN25+AQ25+Y25</f>
        <v>102</v>
      </c>
      <c r="AU25" s="39">
        <f t="shared" si="4"/>
        <v>2.912621359223301</v>
      </c>
      <c r="AV25" s="168">
        <f>AS25+L25</f>
        <v>5019</v>
      </c>
      <c r="AW25" s="25">
        <f t="shared" si="5"/>
        <v>895</v>
      </c>
      <c r="AX25" s="49">
        <f t="shared" si="6"/>
        <v>17.832237497509464</v>
      </c>
    </row>
    <row r="26" spans="1:50" ht="18.75" x14ac:dyDescent="0.3">
      <c r="A26" s="207"/>
      <c r="B26" s="72" t="s">
        <v>48</v>
      </c>
      <c r="C26" s="46">
        <v>67</v>
      </c>
      <c r="D26" s="15">
        <v>30</v>
      </c>
      <c r="E26" s="34">
        <f t="shared" si="7"/>
        <v>44.776119402985074</v>
      </c>
      <c r="F26" s="15">
        <v>10</v>
      </c>
      <c r="G26" s="15">
        <v>10</v>
      </c>
      <c r="H26" s="15"/>
      <c r="I26" s="15">
        <v>5</v>
      </c>
      <c r="J26" s="15">
        <v>5</v>
      </c>
      <c r="K26" s="10"/>
      <c r="L26" s="14">
        <f t="shared" si="0"/>
        <v>82</v>
      </c>
      <c r="M26" s="15">
        <f t="shared" si="1"/>
        <v>45</v>
      </c>
      <c r="N26" s="50">
        <f t="shared" si="2"/>
        <v>54.878048780487809</v>
      </c>
      <c r="O26" s="46">
        <v>37</v>
      </c>
      <c r="P26" s="15"/>
      <c r="Q26" s="34">
        <f t="shared" si="3"/>
        <v>0</v>
      </c>
      <c r="R26" s="15">
        <v>36</v>
      </c>
      <c r="S26" s="21"/>
      <c r="T26" s="21"/>
      <c r="U26" s="15">
        <v>37</v>
      </c>
      <c r="V26" s="15"/>
      <c r="W26" s="93"/>
      <c r="X26" s="15">
        <v>36</v>
      </c>
      <c r="Y26" s="15"/>
      <c r="Z26" s="15"/>
      <c r="AA26" s="46">
        <v>37</v>
      </c>
      <c r="AB26" s="47"/>
      <c r="AC26" s="47"/>
      <c r="AD26" s="47">
        <v>37</v>
      </c>
      <c r="AE26" s="47"/>
      <c r="AF26" s="98">
        <f t="shared" ref="AF26:AF29" si="23">AE26/AD26*100</f>
        <v>0</v>
      </c>
      <c r="AG26" s="98">
        <v>37</v>
      </c>
      <c r="AH26" s="98"/>
      <c r="AI26" s="98"/>
      <c r="AJ26" s="98">
        <v>37</v>
      </c>
      <c r="AK26" s="98"/>
      <c r="AL26" s="98"/>
      <c r="AM26" s="98">
        <v>37</v>
      </c>
      <c r="AN26" s="98"/>
      <c r="AO26" s="98"/>
      <c r="AP26" s="98">
        <v>1</v>
      </c>
      <c r="AQ26" s="98"/>
      <c r="AR26" s="98"/>
      <c r="AS26" s="95">
        <f>O26+R26+U26+AA26+X26+AD26+AG26+AJ26+AM26+AP26</f>
        <v>332</v>
      </c>
      <c r="AT26" s="34">
        <f>P26+S26+V26+AB26+AE26+AH26+AK26+AN26+AQ26</f>
        <v>0</v>
      </c>
      <c r="AU26" s="40">
        <f t="shared" si="4"/>
        <v>0</v>
      </c>
      <c r="AV26" s="60">
        <f t="shared" si="11"/>
        <v>414</v>
      </c>
      <c r="AW26" s="59">
        <f t="shared" si="5"/>
        <v>45</v>
      </c>
      <c r="AX26" s="61">
        <f t="shared" si="6"/>
        <v>10.869565217391305</v>
      </c>
    </row>
    <row r="27" spans="1:50" ht="18.75" x14ac:dyDescent="0.3">
      <c r="A27" s="207"/>
      <c r="B27" s="72" t="s">
        <v>49</v>
      </c>
      <c r="C27" s="46">
        <v>289</v>
      </c>
      <c r="D27" s="15">
        <v>127</v>
      </c>
      <c r="E27" s="34">
        <f t="shared" si="7"/>
        <v>43.944636678200695</v>
      </c>
      <c r="F27" s="15">
        <v>12</v>
      </c>
      <c r="G27" s="15">
        <v>12</v>
      </c>
      <c r="H27" s="34"/>
      <c r="I27" s="15">
        <v>6</v>
      </c>
      <c r="J27" s="15">
        <v>6</v>
      </c>
      <c r="K27" s="10"/>
      <c r="L27" s="14">
        <f t="shared" si="0"/>
        <v>307</v>
      </c>
      <c r="M27" s="15">
        <f t="shared" si="1"/>
        <v>145</v>
      </c>
      <c r="N27" s="50">
        <f t="shared" si="2"/>
        <v>47.23127035830619</v>
      </c>
      <c r="O27" s="46">
        <v>116</v>
      </c>
      <c r="P27" s="15"/>
      <c r="Q27" s="34">
        <f t="shared" si="3"/>
        <v>0</v>
      </c>
      <c r="R27" s="15">
        <v>150</v>
      </c>
      <c r="S27" s="21"/>
      <c r="T27" s="21"/>
      <c r="U27" s="15">
        <v>152</v>
      </c>
      <c r="V27" s="15"/>
      <c r="W27" s="93"/>
      <c r="X27" s="15">
        <v>114</v>
      </c>
      <c r="Y27" s="15"/>
      <c r="Z27" s="15"/>
      <c r="AA27" s="46">
        <v>116</v>
      </c>
      <c r="AB27" s="47"/>
      <c r="AC27" s="47"/>
      <c r="AD27" s="47">
        <v>152</v>
      </c>
      <c r="AE27" s="47"/>
      <c r="AF27" s="98">
        <f t="shared" si="23"/>
        <v>0</v>
      </c>
      <c r="AG27" s="98">
        <v>152</v>
      </c>
      <c r="AH27" s="98"/>
      <c r="AI27" s="98"/>
      <c r="AJ27" s="98">
        <v>152</v>
      </c>
      <c r="AK27" s="98"/>
      <c r="AL27" s="98"/>
      <c r="AM27" s="98">
        <v>116</v>
      </c>
      <c r="AN27" s="98"/>
      <c r="AO27" s="98"/>
      <c r="AP27" s="98">
        <v>8</v>
      </c>
      <c r="AQ27" s="98">
        <v>6</v>
      </c>
      <c r="AR27" s="98"/>
      <c r="AS27" s="95">
        <f t="shared" ref="AS27:AS29" si="24">O27+R27+U27+AA27+X27+AD27+AG27+AJ27+AM27+AP27</f>
        <v>1228</v>
      </c>
      <c r="AT27" s="34">
        <f t="shared" ref="AT27:AT29" si="25">P27+S27+V27+AB27+AE27+AH27+AK27+AN27+AQ27</f>
        <v>6</v>
      </c>
      <c r="AU27" s="40">
        <f t="shared" si="4"/>
        <v>0.48859934853420189</v>
      </c>
      <c r="AV27" s="60">
        <f t="shared" si="11"/>
        <v>1535</v>
      </c>
      <c r="AW27" s="59">
        <f t="shared" si="5"/>
        <v>151</v>
      </c>
      <c r="AX27" s="61">
        <f t="shared" si="6"/>
        <v>9.8371335504886002</v>
      </c>
    </row>
    <row r="28" spans="1:50" ht="18.75" x14ac:dyDescent="0.3">
      <c r="A28" s="207"/>
      <c r="B28" s="72" t="s">
        <v>50</v>
      </c>
      <c r="C28" s="46">
        <v>518</v>
      </c>
      <c r="D28" s="15">
        <v>286</v>
      </c>
      <c r="E28" s="34">
        <f t="shared" si="7"/>
        <v>55.212355212355213</v>
      </c>
      <c r="F28" s="15"/>
      <c r="G28" s="15"/>
      <c r="H28" s="34"/>
      <c r="I28" s="21"/>
      <c r="J28" s="21"/>
      <c r="K28" s="10"/>
      <c r="L28" s="14">
        <f t="shared" si="0"/>
        <v>518</v>
      </c>
      <c r="M28" s="15">
        <f t="shared" si="1"/>
        <v>286</v>
      </c>
      <c r="N28" s="50">
        <f t="shared" si="2"/>
        <v>55.212355212355213</v>
      </c>
      <c r="O28" s="46">
        <v>104</v>
      </c>
      <c r="P28" s="15"/>
      <c r="Q28" s="34">
        <f t="shared" si="3"/>
        <v>0</v>
      </c>
      <c r="R28" s="15">
        <v>50</v>
      </c>
      <c r="S28" s="21"/>
      <c r="T28" s="21"/>
      <c r="U28" s="15">
        <v>154</v>
      </c>
      <c r="V28" s="15"/>
      <c r="W28" s="93"/>
      <c r="X28" s="15">
        <v>102</v>
      </c>
      <c r="Y28" s="15"/>
      <c r="Z28" s="15"/>
      <c r="AA28" s="15">
        <v>104</v>
      </c>
      <c r="AB28" s="47"/>
      <c r="AC28" s="47"/>
      <c r="AD28" s="47">
        <v>154</v>
      </c>
      <c r="AE28" s="47">
        <v>34</v>
      </c>
      <c r="AF28" s="98">
        <f t="shared" si="23"/>
        <v>22.077922077922079</v>
      </c>
      <c r="AG28" s="98">
        <v>154</v>
      </c>
      <c r="AH28" s="98"/>
      <c r="AI28" s="98"/>
      <c r="AJ28" s="98">
        <v>140</v>
      </c>
      <c r="AK28" s="98"/>
      <c r="AL28" s="98"/>
      <c r="AM28" s="98">
        <v>104</v>
      </c>
      <c r="AN28" s="98"/>
      <c r="AO28" s="98"/>
      <c r="AP28" s="98">
        <v>10</v>
      </c>
      <c r="AQ28" s="98">
        <v>8</v>
      </c>
      <c r="AR28" s="98"/>
      <c r="AS28" s="95">
        <f t="shared" si="24"/>
        <v>1076</v>
      </c>
      <c r="AT28" s="34">
        <f t="shared" si="25"/>
        <v>42</v>
      </c>
      <c r="AU28" s="40">
        <f t="shared" si="4"/>
        <v>3.9033457249070631</v>
      </c>
      <c r="AV28" s="60">
        <f t="shared" si="11"/>
        <v>1594</v>
      </c>
      <c r="AW28" s="59">
        <f t="shared" si="5"/>
        <v>328</v>
      </c>
      <c r="AX28" s="61">
        <f t="shared" si="6"/>
        <v>20.5771643663739</v>
      </c>
    </row>
    <row r="29" spans="1:50" ht="18.75" x14ac:dyDescent="0.3">
      <c r="A29" s="207"/>
      <c r="B29" s="72" t="s">
        <v>51</v>
      </c>
      <c r="C29" s="46">
        <v>610</v>
      </c>
      <c r="D29" s="15">
        <v>317</v>
      </c>
      <c r="E29" s="34">
        <f t="shared" si="7"/>
        <v>51.967213114754095</v>
      </c>
      <c r="F29" s="15"/>
      <c r="G29" s="15"/>
      <c r="H29" s="34"/>
      <c r="I29" s="21"/>
      <c r="J29" s="21"/>
      <c r="K29" s="10"/>
      <c r="L29" s="14">
        <f t="shared" si="0"/>
        <v>610</v>
      </c>
      <c r="M29" s="15">
        <f t="shared" si="1"/>
        <v>317</v>
      </c>
      <c r="N29" s="50">
        <f t="shared" si="2"/>
        <v>51.967213114754095</v>
      </c>
      <c r="O29" s="46">
        <v>78</v>
      </c>
      <c r="P29" s="15"/>
      <c r="Q29" s="34">
        <f t="shared" si="3"/>
        <v>0</v>
      </c>
      <c r="R29" s="15">
        <v>48</v>
      </c>
      <c r="S29" s="21"/>
      <c r="T29" s="21"/>
      <c r="U29" s="15">
        <v>126</v>
      </c>
      <c r="V29" s="15"/>
      <c r="W29" s="93"/>
      <c r="X29" s="15">
        <v>78</v>
      </c>
      <c r="Y29" s="15"/>
      <c r="Z29" s="15"/>
      <c r="AA29" s="15">
        <v>78</v>
      </c>
      <c r="AB29" s="47"/>
      <c r="AC29" s="47"/>
      <c r="AD29" s="47">
        <v>126</v>
      </c>
      <c r="AE29" s="47">
        <v>26</v>
      </c>
      <c r="AF29" s="98">
        <f t="shared" si="23"/>
        <v>20.634920634920633</v>
      </c>
      <c r="AG29" s="98">
        <v>126</v>
      </c>
      <c r="AH29" s="98"/>
      <c r="AI29" s="98"/>
      <c r="AJ29" s="98">
        <v>100</v>
      </c>
      <c r="AK29" s="98"/>
      <c r="AL29" s="98"/>
      <c r="AM29" s="98">
        <v>78</v>
      </c>
      <c r="AN29" s="98"/>
      <c r="AO29" s="98"/>
      <c r="AP29" s="98">
        <v>28</v>
      </c>
      <c r="AQ29" s="98">
        <v>28</v>
      </c>
      <c r="AR29" s="98"/>
      <c r="AS29" s="95">
        <f t="shared" si="24"/>
        <v>866</v>
      </c>
      <c r="AT29" s="34">
        <f t="shared" si="25"/>
        <v>54</v>
      </c>
      <c r="AU29" s="40">
        <f t="shared" si="4"/>
        <v>6.2355658198614323</v>
      </c>
      <c r="AV29" s="60">
        <f t="shared" si="11"/>
        <v>1476</v>
      </c>
      <c r="AW29" s="59">
        <f t="shared" si="5"/>
        <v>371</v>
      </c>
      <c r="AX29" s="61">
        <f t="shared" si="6"/>
        <v>25.135501355013552</v>
      </c>
    </row>
    <row r="30" spans="1:50" ht="18.75" x14ac:dyDescent="0.3">
      <c r="A30" s="207"/>
      <c r="B30" s="71" t="s">
        <v>32</v>
      </c>
      <c r="C30" s="45">
        <f>C31+C32+C33+C34</f>
        <v>451</v>
      </c>
      <c r="D30" s="25">
        <f>D31+D32+D33+D34</f>
        <v>381</v>
      </c>
      <c r="E30" s="26">
        <f t="shared" si="7"/>
        <v>84.478935698447899</v>
      </c>
      <c r="F30" s="25"/>
      <c r="G30" s="25"/>
      <c r="H30" s="25"/>
      <c r="I30" s="31"/>
      <c r="J30" s="31"/>
      <c r="K30" s="38"/>
      <c r="L30" s="48">
        <f t="shared" si="0"/>
        <v>451</v>
      </c>
      <c r="M30" s="25">
        <f t="shared" si="1"/>
        <v>381</v>
      </c>
      <c r="N30" s="49">
        <f t="shared" si="2"/>
        <v>84.478935698447899</v>
      </c>
      <c r="O30" s="45">
        <f>O31+O32+O33+O34</f>
        <v>0</v>
      </c>
      <c r="P30" s="25">
        <f>P31+P32+P33+P34</f>
        <v>0</v>
      </c>
      <c r="Q30" s="26" t="e">
        <f t="shared" si="3"/>
        <v>#DIV/0!</v>
      </c>
      <c r="R30" s="25">
        <f>R31+R32+R33+R34</f>
        <v>0</v>
      </c>
      <c r="S30" s="25">
        <f>S31+S32+S33+S34</f>
        <v>0</v>
      </c>
      <c r="T30" s="31"/>
      <c r="U30" s="31"/>
      <c r="V30" s="31"/>
      <c r="W30" s="38"/>
      <c r="X30" s="31"/>
      <c r="Y30" s="31"/>
      <c r="Z30" s="31"/>
      <c r="AA30" s="45">
        <f>AA31+AA32+AA33+AA34</f>
        <v>0</v>
      </c>
      <c r="AB30" s="45">
        <f>AB31+AB32+AB33+AB34</f>
        <v>0</v>
      </c>
      <c r="AC30" s="88" t="e">
        <f>AB30/AA30*100</f>
        <v>#DIV/0!</v>
      </c>
      <c r="AD30" s="88">
        <f>AD31+AD32+AD33+AD34</f>
        <v>64</v>
      </c>
      <c r="AE30" s="88"/>
      <c r="AF30" s="88"/>
      <c r="AG30" s="88">
        <f>AG31+AG32+AG33+AG34</f>
        <v>64</v>
      </c>
      <c r="AH30" s="88">
        <f>AH31+AH32+AH33+AH34</f>
        <v>0</v>
      </c>
      <c r="AI30" s="88"/>
      <c r="AJ30" s="88">
        <f>AJ31+AJ32+AJ33+AJ34</f>
        <v>64</v>
      </c>
      <c r="AK30" s="88"/>
      <c r="AL30" s="88"/>
      <c r="AM30" s="88"/>
      <c r="AN30" s="88"/>
      <c r="AO30" s="88"/>
      <c r="AP30" s="88"/>
      <c r="AQ30" s="88"/>
      <c r="AR30" s="88"/>
      <c r="AS30" s="45">
        <f>O30+R30+U30+AA30+X30+AD30+AG30+AJ30</f>
        <v>192</v>
      </c>
      <c r="AT30" s="45">
        <f>P30+S30+V30+AB30+Y30+AE30+AH30+AK30+AN30+AQ30</f>
        <v>0</v>
      </c>
      <c r="AU30" s="39">
        <f t="shared" si="4"/>
        <v>0</v>
      </c>
      <c r="AV30" s="48">
        <f t="shared" si="11"/>
        <v>643</v>
      </c>
      <c r="AW30" s="25">
        <f t="shared" si="5"/>
        <v>381</v>
      </c>
      <c r="AX30" s="49">
        <f t="shared" si="6"/>
        <v>59.253499222395021</v>
      </c>
    </row>
    <row r="31" spans="1:50" ht="18.75" x14ac:dyDescent="0.3">
      <c r="A31" s="207"/>
      <c r="B31" s="72" t="s">
        <v>48</v>
      </c>
      <c r="C31" s="46">
        <v>56</v>
      </c>
      <c r="D31" s="15">
        <v>36</v>
      </c>
      <c r="E31" s="34">
        <f t="shared" si="7"/>
        <v>64.285714285714292</v>
      </c>
      <c r="F31" s="21"/>
      <c r="G31" s="21"/>
      <c r="H31" s="22"/>
      <c r="I31" s="21"/>
      <c r="J31" s="21"/>
      <c r="K31" s="10"/>
      <c r="L31" s="14">
        <f t="shared" si="0"/>
        <v>56</v>
      </c>
      <c r="M31" s="15">
        <f t="shared" si="1"/>
        <v>36</v>
      </c>
      <c r="N31" s="50">
        <f t="shared" si="2"/>
        <v>64.285714285714292</v>
      </c>
      <c r="O31" s="47"/>
      <c r="P31" s="21"/>
      <c r="Q31" s="22" t="e">
        <f t="shared" si="3"/>
        <v>#DIV/0!</v>
      </c>
      <c r="R31" s="21"/>
      <c r="S31" s="21"/>
      <c r="T31" s="21"/>
      <c r="U31" s="21"/>
      <c r="V31" s="21"/>
      <c r="W31" s="10"/>
      <c r="X31" s="21"/>
      <c r="Y31" s="21"/>
      <c r="Z31" s="21"/>
      <c r="AA31" s="47"/>
      <c r="AB31" s="47"/>
      <c r="AC31" s="90" t="e">
        <f t="shared" ref="AC31:AC34" si="26">AB31/AA31*100</f>
        <v>#DIV/0!</v>
      </c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46">
        <f>O31+R31+U31+X31+AA31+AD31+AG31+AJ31</f>
        <v>0</v>
      </c>
      <c r="AT31" s="15">
        <f t="shared" ref="AT31:AT66" si="27">P31+S31+V31+AB31</f>
        <v>0</v>
      </c>
      <c r="AU31" s="40" t="e">
        <f t="shared" si="4"/>
        <v>#DIV/0!</v>
      </c>
      <c r="AV31" s="60">
        <f t="shared" si="11"/>
        <v>56</v>
      </c>
      <c r="AW31" s="59">
        <f t="shared" si="5"/>
        <v>36</v>
      </c>
      <c r="AX31" s="61">
        <f t="shared" si="6"/>
        <v>64.285714285714292</v>
      </c>
    </row>
    <row r="32" spans="1:50" ht="18.75" x14ac:dyDescent="0.3">
      <c r="A32" s="207"/>
      <c r="B32" s="72" t="s">
        <v>49</v>
      </c>
      <c r="C32" s="46">
        <v>130</v>
      </c>
      <c r="D32" s="15">
        <v>79</v>
      </c>
      <c r="E32" s="34">
        <f t="shared" si="7"/>
        <v>60.769230769230766</v>
      </c>
      <c r="F32" s="21"/>
      <c r="G32" s="21"/>
      <c r="H32" s="22"/>
      <c r="I32" s="21"/>
      <c r="J32" s="21"/>
      <c r="K32" s="10"/>
      <c r="L32" s="14">
        <f t="shared" si="0"/>
        <v>130</v>
      </c>
      <c r="M32" s="15">
        <f t="shared" si="1"/>
        <v>79</v>
      </c>
      <c r="N32" s="50">
        <f t="shared" si="2"/>
        <v>60.769230769230766</v>
      </c>
      <c r="O32" s="46"/>
      <c r="P32" s="15"/>
      <c r="Q32" s="34" t="e">
        <f t="shared" si="3"/>
        <v>#DIV/0!</v>
      </c>
      <c r="R32" s="21"/>
      <c r="S32" s="21"/>
      <c r="T32" s="21"/>
      <c r="U32" s="21"/>
      <c r="V32" s="21"/>
      <c r="W32" s="10"/>
      <c r="X32" s="21"/>
      <c r="Y32" s="21"/>
      <c r="Z32" s="21"/>
      <c r="AA32" s="47"/>
      <c r="AB32" s="47"/>
      <c r="AC32" s="90" t="e">
        <f t="shared" si="26"/>
        <v>#DIV/0!</v>
      </c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46">
        <f t="shared" ref="AS32:AS34" si="28">O32+R32+U32+X32+AA32+AD32+AG32+AJ32</f>
        <v>0</v>
      </c>
      <c r="AT32" s="15">
        <f t="shared" si="27"/>
        <v>0</v>
      </c>
      <c r="AU32" s="40" t="e">
        <f t="shared" si="4"/>
        <v>#DIV/0!</v>
      </c>
      <c r="AV32" s="60">
        <f t="shared" si="11"/>
        <v>130</v>
      </c>
      <c r="AW32" s="59">
        <f t="shared" si="5"/>
        <v>79</v>
      </c>
      <c r="AX32" s="61">
        <f t="shared" si="6"/>
        <v>60.769230769230766</v>
      </c>
    </row>
    <row r="33" spans="1:50" ht="18.75" x14ac:dyDescent="0.3">
      <c r="A33" s="207"/>
      <c r="B33" s="72" t="s">
        <v>50</v>
      </c>
      <c r="C33" s="46">
        <v>140</v>
      </c>
      <c r="D33" s="15">
        <v>141</v>
      </c>
      <c r="E33" s="34">
        <f t="shared" si="7"/>
        <v>100.71428571428571</v>
      </c>
      <c r="F33" s="21"/>
      <c r="G33" s="21"/>
      <c r="H33" s="22"/>
      <c r="I33" s="21"/>
      <c r="J33" s="21"/>
      <c r="K33" s="10"/>
      <c r="L33" s="14">
        <f t="shared" si="0"/>
        <v>140</v>
      </c>
      <c r="M33" s="15">
        <f t="shared" si="1"/>
        <v>141</v>
      </c>
      <c r="N33" s="50">
        <f t="shared" si="2"/>
        <v>100.71428571428571</v>
      </c>
      <c r="O33" s="46"/>
      <c r="P33" s="15"/>
      <c r="Q33" s="34" t="e">
        <f t="shared" si="3"/>
        <v>#DIV/0!</v>
      </c>
      <c r="R33" s="21"/>
      <c r="S33" s="21"/>
      <c r="T33" s="21"/>
      <c r="U33" s="21"/>
      <c r="V33" s="21"/>
      <c r="W33" s="10"/>
      <c r="X33" s="21"/>
      <c r="Y33" s="21"/>
      <c r="Z33" s="21"/>
      <c r="AA33" s="46"/>
      <c r="AB33" s="46"/>
      <c r="AC33" s="90" t="e">
        <f t="shared" si="26"/>
        <v>#DIV/0!</v>
      </c>
      <c r="AD33" s="90">
        <v>14</v>
      </c>
      <c r="AE33" s="90"/>
      <c r="AF33" s="90"/>
      <c r="AG33" s="90">
        <v>14</v>
      </c>
      <c r="AH33" s="90"/>
      <c r="AI33" s="90"/>
      <c r="AJ33" s="90">
        <v>14</v>
      </c>
      <c r="AK33" s="90"/>
      <c r="AL33" s="90"/>
      <c r="AM33" s="90"/>
      <c r="AN33" s="90"/>
      <c r="AO33" s="90"/>
      <c r="AP33" s="90"/>
      <c r="AQ33" s="90"/>
      <c r="AR33" s="90"/>
      <c r="AS33" s="46">
        <f t="shared" si="28"/>
        <v>42</v>
      </c>
      <c r="AT33" s="15">
        <f t="shared" si="27"/>
        <v>0</v>
      </c>
      <c r="AU33" s="40">
        <f t="shared" si="4"/>
        <v>0</v>
      </c>
      <c r="AV33" s="60">
        <f t="shared" si="11"/>
        <v>182</v>
      </c>
      <c r="AW33" s="59">
        <f t="shared" si="5"/>
        <v>141</v>
      </c>
      <c r="AX33" s="61">
        <f t="shared" si="6"/>
        <v>77.472527472527474</v>
      </c>
    </row>
    <row r="34" spans="1:50" ht="18.75" x14ac:dyDescent="0.3">
      <c r="A34" s="207"/>
      <c r="B34" s="72" t="s">
        <v>51</v>
      </c>
      <c r="C34" s="46">
        <v>125</v>
      </c>
      <c r="D34" s="15">
        <v>125</v>
      </c>
      <c r="E34" s="34">
        <f t="shared" si="7"/>
        <v>100</v>
      </c>
      <c r="F34" s="21"/>
      <c r="G34" s="21"/>
      <c r="H34" s="22"/>
      <c r="I34" s="21"/>
      <c r="J34" s="21"/>
      <c r="K34" s="10"/>
      <c r="L34" s="14">
        <f t="shared" si="0"/>
        <v>125</v>
      </c>
      <c r="M34" s="15">
        <f t="shared" si="1"/>
        <v>125</v>
      </c>
      <c r="N34" s="50">
        <f t="shared" si="2"/>
        <v>100</v>
      </c>
      <c r="O34" s="46"/>
      <c r="P34" s="15"/>
      <c r="Q34" s="34" t="e">
        <f t="shared" si="3"/>
        <v>#DIV/0!</v>
      </c>
      <c r="R34" s="21"/>
      <c r="S34" s="21"/>
      <c r="T34" s="21"/>
      <c r="U34" s="21"/>
      <c r="V34" s="21"/>
      <c r="W34" s="10"/>
      <c r="X34" s="21"/>
      <c r="Y34" s="21"/>
      <c r="Z34" s="21"/>
      <c r="AA34" s="46"/>
      <c r="AB34" s="46"/>
      <c r="AC34" s="90" t="e">
        <f t="shared" si="26"/>
        <v>#DIV/0!</v>
      </c>
      <c r="AD34" s="90">
        <v>50</v>
      </c>
      <c r="AE34" s="90"/>
      <c r="AF34" s="90"/>
      <c r="AG34" s="90">
        <v>50</v>
      </c>
      <c r="AH34" s="90"/>
      <c r="AI34" s="90"/>
      <c r="AJ34" s="90">
        <v>50</v>
      </c>
      <c r="AK34" s="90"/>
      <c r="AL34" s="90"/>
      <c r="AM34" s="90"/>
      <c r="AN34" s="90"/>
      <c r="AO34" s="90"/>
      <c r="AP34" s="90"/>
      <c r="AQ34" s="90"/>
      <c r="AR34" s="90"/>
      <c r="AS34" s="46">
        <f t="shared" si="28"/>
        <v>150</v>
      </c>
      <c r="AT34" s="15">
        <f t="shared" si="27"/>
        <v>0</v>
      </c>
      <c r="AU34" s="40">
        <f t="shared" si="4"/>
        <v>0</v>
      </c>
      <c r="AV34" s="60">
        <f t="shared" si="11"/>
        <v>275</v>
      </c>
      <c r="AW34" s="59">
        <f t="shared" si="5"/>
        <v>125</v>
      </c>
      <c r="AX34" s="61">
        <f t="shared" si="6"/>
        <v>45.454545454545453</v>
      </c>
    </row>
    <row r="35" spans="1:50" ht="18.75" x14ac:dyDescent="0.3">
      <c r="A35" s="207"/>
      <c r="B35" s="71" t="s">
        <v>33</v>
      </c>
      <c r="C35" s="45">
        <f>C36+C37+C38+C39</f>
        <v>7058</v>
      </c>
      <c r="D35" s="25">
        <f>D36+D37+D38+D39</f>
        <v>1881</v>
      </c>
      <c r="E35" s="26">
        <f t="shared" si="7"/>
        <v>26.650609237744405</v>
      </c>
      <c r="F35" s="25">
        <f>F36+F37+F38+F39</f>
        <v>0</v>
      </c>
      <c r="G35" s="25">
        <f>G36+G37+G38+G39</f>
        <v>0</v>
      </c>
      <c r="H35" s="26"/>
      <c r="I35" s="31"/>
      <c r="J35" s="31"/>
      <c r="K35" s="38"/>
      <c r="L35" s="48">
        <f t="shared" si="0"/>
        <v>7058</v>
      </c>
      <c r="M35" s="25">
        <f t="shared" si="1"/>
        <v>1881</v>
      </c>
      <c r="N35" s="49">
        <f t="shared" si="2"/>
        <v>26.650609237744405</v>
      </c>
      <c r="O35" s="45">
        <f>O36+O37+O38+O39</f>
        <v>975</v>
      </c>
      <c r="P35" s="25">
        <f>P36+P37+P38+P39</f>
        <v>0</v>
      </c>
      <c r="Q35" s="26">
        <f t="shared" si="3"/>
        <v>0</v>
      </c>
      <c r="R35" s="25">
        <f>R36+R37+R38+R39</f>
        <v>2352</v>
      </c>
      <c r="S35" s="25">
        <f>S36+S37+S38+S39</f>
        <v>0</v>
      </c>
      <c r="T35" s="31"/>
      <c r="U35" s="25">
        <f>U36+U37+U38+U39</f>
        <v>2507</v>
      </c>
      <c r="V35" s="25"/>
      <c r="W35" s="37"/>
      <c r="X35" s="25">
        <f>X36+X37+X38+X39</f>
        <v>1055</v>
      </c>
      <c r="Y35" s="25"/>
      <c r="Z35" s="45">
        <f>Z36+Z37+Z38+Z39</f>
        <v>0</v>
      </c>
      <c r="AA35" s="25">
        <f>AA36+AA37+AA38+AA39</f>
        <v>1055</v>
      </c>
      <c r="AB35" s="25">
        <f>AB36+AB37+AB38+AB39</f>
        <v>0</v>
      </c>
      <c r="AC35" s="26">
        <f>AB35/AA35*100</f>
        <v>0</v>
      </c>
      <c r="AD35" s="25">
        <f>AD36+AD37+AD38+AD39</f>
        <v>1927</v>
      </c>
      <c r="AE35" s="96"/>
      <c r="AF35" s="96"/>
      <c r="AG35" s="100">
        <f>AG36+AG37+AG38+AG39</f>
        <v>2007</v>
      </c>
      <c r="AH35" s="96"/>
      <c r="AI35" s="96"/>
      <c r="AJ35" s="25">
        <f>AJ36+AJ37+AJ38+AJ39</f>
        <v>3955</v>
      </c>
      <c r="AK35" s="25">
        <f>AK36+AK37+AK38+AK39</f>
        <v>50</v>
      </c>
      <c r="AL35" s="96">
        <f>AK35/AJ35*100</f>
        <v>1.2642225031605563</v>
      </c>
      <c r="AM35" s="25">
        <f>AM36+AM37+AM38+AM39</f>
        <v>2394</v>
      </c>
      <c r="AN35" s="25">
        <f>AN36+AN37+AN38+AN39</f>
        <v>0</v>
      </c>
      <c r="AO35" s="96"/>
      <c r="AP35" s="25">
        <f>AP36+AP37+AP38+AP39</f>
        <v>525</v>
      </c>
      <c r="AQ35" s="25">
        <f>AQ36+AQ37+AQ38+AQ39</f>
        <v>0</v>
      </c>
      <c r="AR35" s="96"/>
      <c r="AS35" s="45">
        <f>O35+R35+U35+AA35+X35+AD35+AG35+AJ35+AM35+AP35</f>
        <v>18752</v>
      </c>
      <c r="AT35" s="96">
        <f>P35+S35+V35+AB35+AE35+AH35+AK35+AN35+AQ35</f>
        <v>50</v>
      </c>
      <c r="AU35" s="39">
        <f t="shared" si="4"/>
        <v>0.26663822525597269</v>
      </c>
      <c r="AV35" s="48">
        <f t="shared" si="11"/>
        <v>25810</v>
      </c>
      <c r="AW35" s="25">
        <f t="shared" si="5"/>
        <v>1931</v>
      </c>
      <c r="AX35" s="49">
        <f t="shared" si="6"/>
        <v>7.4815962805114298</v>
      </c>
    </row>
    <row r="36" spans="1:50" ht="18.75" x14ac:dyDescent="0.3">
      <c r="A36" s="207"/>
      <c r="B36" s="72" t="s">
        <v>48</v>
      </c>
      <c r="C36" s="46">
        <v>417</v>
      </c>
      <c r="D36" s="15">
        <v>202</v>
      </c>
      <c r="E36" s="34">
        <f t="shared" si="7"/>
        <v>48.441247002398079</v>
      </c>
      <c r="F36" s="15"/>
      <c r="G36" s="15"/>
      <c r="H36" s="34"/>
      <c r="I36" s="21"/>
      <c r="J36" s="21"/>
      <c r="K36" s="10"/>
      <c r="L36" s="14">
        <f t="shared" si="0"/>
        <v>417</v>
      </c>
      <c r="M36" s="15">
        <f t="shared" si="1"/>
        <v>202</v>
      </c>
      <c r="N36" s="50">
        <f t="shared" si="2"/>
        <v>48.441247002398079</v>
      </c>
      <c r="O36" s="46">
        <v>185</v>
      </c>
      <c r="P36" s="15"/>
      <c r="Q36" s="34">
        <f t="shared" si="3"/>
        <v>0</v>
      </c>
      <c r="R36" s="15">
        <v>210</v>
      </c>
      <c r="S36" s="21"/>
      <c r="T36" s="21"/>
      <c r="U36" s="15">
        <v>215</v>
      </c>
      <c r="V36" s="15"/>
      <c r="W36" s="93"/>
      <c r="X36" s="15">
        <v>185</v>
      </c>
      <c r="Y36" s="15"/>
      <c r="Z36" s="15"/>
      <c r="AA36" s="46">
        <v>185</v>
      </c>
      <c r="AB36" s="46"/>
      <c r="AC36" s="94">
        <f t="shared" ref="AC36:AC39" si="29">AB36/AA36*100</f>
        <v>0</v>
      </c>
      <c r="AD36" s="90">
        <v>215</v>
      </c>
      <c r="AE36" s="94"/>
      <c r="AF36" s="94"/>
      <c r="AG36" s="90">
        <v>215</v>
      </c>
      <c r="AH36" s="94"/>
      <c r="AI36" s="94"/>
      <c r="AJ36" s="90">
        <v>407</v>
      </c>
      <c r="AK36" s="90"/>
      <c r="AL36" s="94">
        <f>AK36/AJ36*100</f>
        <v>0</v>
      </c>
      <c r="AM36" s="90">
        <v>377</v>
      </c>
      <c r="AN36" s="94"/>
      <c r="AO36" s="94"/>
      <c r="AP36" s="90">
        <v>5</v>
      </c>
      <c r="AQ36" s="94"/>
      <c r="AR36" s="94"/>
      <c r="AS36" s="46">
        <f>O36+R36+U36+AA36+X36+AD36+AG36+AJ36+AM36+AP36</f>
        <v>2199</v>
      </c>
      <c r="AT36" s="34">
        <f>P36+S36+V36+AB36+AE36+AH36+AK36+AN36+AQ36</f>
        <v>0</v>
      </c>
      <c r="AU36" s="40">
        <f t="shared" si="4"/>
        <v>0</v>
      </c>
      <c r="AV36" s="60">
        <f t="shared" si="11"/>
        <v>2616</v>
      </c>
      <c r="AW36" s="59">
        <f t="shared" si="5"/>
        <v>202</v>
      </c>
      <c r="AX36" s="61">
        <f t="shared" si="6"/>
        <v>7.7217125382262992</v>
      </c>
    </row>
    <row r="37" spans="1:50" ht="18.75" x14ac:dyDescent="0.3">
      <c r="A37" s="207"/>
      <c r="B37" s="72" t="s">
        <v>49</v>
      </c>
      <c r="C37" s="46">
        <v>1211</v>
      </c>
      <c r="D37" s="15">
        <v>447</v>
      </c>
      <c r="E37" s="34">
        <f t="shared" si="7"/>
        <v>36.911643270024776</v>
      </c>
      <c r="F37" s="15"/>
      <c r="G37" s="15"/>
      <c r="H37" s="34"/>
      <c r="I37" s="21"/>
      <c r="J37" s="21"/>
      <c r="K37" s="10"/>
      <c r="L37" s="14">
        <f t="shared" si="0"/>
        <v>1211</v>
      </c>
      <c r="M37" s="15">
        <f t="shared" si="1"/>
        <v>447</v>
      </c>
      <c r="N37" s="50">
        <f t="shared" si="2"/>
        <v>36.911643270024776</v>
      </c>
      <c r="O37" s="46">
        <v>383</v>
      </c>
      <c r="P37" s="15"/>
      <c r="Q37" s="34">
        <f t="shared" si="3"/>
        <v>0</v>
      </c>
      <c r="R37" s="15">
        <v>560</v>
      </c>
      <c r="S37" s="21"/>
      <c r="T37" s="21"/>
      <c r="U37" s="15">
        <v>611</v>
      </c>
      <c r="V37" s="15"/>
      <c r="W37" s="93"/>
      <c r="X37" s="15">
        <v>411</v>
      </c>
      <c r="Y37" s="15"/>
      <c r="Z37" s="15"/>
      <c r="AA37" s="15">
        <v>411</v>
      </c>
      <c r="AB37" s="15"/>
      <c r="AC37" s="94">
        <f t="shared" si="29"/>
        <v>0</v>
      </c>
      <c r="AD37" s="90">
        <v>513</v>
      </c>
      <c r="AE37" s="94"/>
      <c r="AF37" s="94"/>
      <c r="AG37" s="90">
        <v>541</v>
      </c>
      <c r="AH37" s="94"/>
      <c r="AI37" s="94"/>
      <c r="AJ37" s="90">
        <v>1314</v>
      </c>
      <c r="AK37" s="90">
        <v>15</v>
      </c>
      <c r="AL37" s="94">
        <f>AK37/AJ37*100</f>
        <v>1.1415525114155249</v>
      </c>
      <c r="AM37" s="90">
        <v>989</v>
      </c>
      <c r="AN37" s="94"/>
      <c r="AO37" s="94"/>
      <c r="AP37" s="90">
        <v>173</v>
      </c>
      <c r="AQ37" s="94"/>
      <c r="AR37" s="94"/>
      <c r="AS37" s="46">
        <f t="shared" ref="AS37:AS39" si="30">O37+R37+U37+AA37+X37+AD37+AG37+AJ37+AM37+AP37</f>
        <v>5906</v>
      </c>
      <c r="AT37" s="34">
        <f t="shared" ref="AT37:AT39" si="31">P37+S37+V37+AB37+AE37+AH37+AK37+AN37+AQ37</f>
        <v>15</v>
      </c>
      <c r="AU37" s="40">
        <f t="shared" si="4"/>
        <v>0.25397900440230275</v>
      </c>
      <c r="AV37" s="60">
        <f t="shared" si="11"/>
        <v>7117</v>
      </c>
      <c r="AW37" s="59">
        <f t="shared" si="5"/>
        <v>462</v>
      </c>
      <c r="AX37" s="61">
        <f t="shared" si="6"/>
        <v>6.491499227202473</v>
      </c>
    </row>
    <row r="38" spans="1:50" ht="18.75" x14ac:dyDescent="0.3">
      <c r="A38" s="207"/>
      <c r="B38" s="72" t="s">
        <v>50</v>
      </c>
      <c r="C38" s="46">
        <v>2853</v>
      </c>
      <c r="D38" s="15">
        <v>870</v>
      </c>
      <c r="E38" s="34">
        <f t="shared" si="7"/>
        <v>30.49421661409043</v>
      </c>
      <c r="F38" s="15"/>
      <c r="G38" s="15"/>
      <c r="H38" s="34"/>
      <c r="I38" s="21"/>
      <c r="J38" s="21"/>
      <c r="K38" s="10"/>
      <c r="L38" s="14">
        <f t="shared" si="0"/>
        <v>2853</v>
      </c>
      <c r="M38" s="15">
        <f t="shared" si="1"/>
        <v>870</v>
      </c>
      <c r="N38" s="50">
        <f t="shared" si="2"/>
        <v>30.49421661409043</v>
      </c>
      <c r="O38" s="46">
        <v>390</v>
      </c>
      <c r="P38" s="15"/>
      <c r="Q38" s="34">
        <f t="shared" si="3"/>
        <v>0</v>
      </c>
      <c r="R38" s="15">
        <v>1144</v>
      </c>
      <c r="S38" s="21"/>
      <c r="T38" s="21"/>
      <c r="U38" s="15">
        <v>1226</v>
      </c>
      <c r="V38" s="15"/>
      <c r="W38" s="93"/>
      <c r="X38" s="15">
        <v>442</v>
      </c>
      <c r="Y38" s="15"/>
      <c r="Z38" s="15"/>
      <c r="AA38" s="15">
        <v>442</v>
      </c>
      <c r="AB38" s="15"/>
      <c r="AC38" s="94">
        <f t="shared" si="29"/>
        <v>0</v>
      </c>
      <c r="AD38" s="90">
        <v>894</v>
      </c>
      <c r="AE38" s="94"/>
      <c r="AF38" s="94"/>
      <c r="AG38" s="90">
        <v>820</v>
      </c>
      <c r="AH38" s="94"/>
      <c r="AI38" s="94"/>
      <c r="AJ38" s="90">
        <v>1585</v>
      </c>
      <c r="AK38" s="90">
        <v>20</v>
      </c>
      <c r="AL38" s="94">
        <f t="shared" ref="AL38:AL39" si="32">AK38/AJ38*100</f>
        <v>1.2618296529968454</v>
      </c>
      <c r="AM38" s="90">
        <v>1004</v>
      </c>
      <c r="AN38" s="94"/>
      <c r="AO38" s="94"/>
      <c r="AP38" s="90">
        <v>180</v>
      </c>
      <c r="AQ38" s="94"/>
      <c r="AR38" s="94"/>
      <c r="AS38" s="46">
        <f t="shared" si="30"/>
        <v>8127</v>
      </c>
      <c r="AT38" s="34">
        <f t="shared" si="31"/>
        <v>20</v>
      </c>
      <c r="AU38" s="40">
        <f t="shared" si="4"/>
        <v>0.24609326934908332</v>
      </c>
      <c r="AV38" s="60">
        <f t="shared" si="11"/>
        <v>10980</v>
      </c>
      <c r="AW38" s="59">
        <f t="shared" si="5"/>
        <v>890</v>
      </c>
      <c r="AX38" s="61">
        <f t="shared" si="6"/>
        <v>8.1056466302367944</v>
      </c>
    </row>
    <row r="39" spans="1:50" ht="18.75" x14ac:dyDescent="0.3">
      <c r="A39" s="207"/>
      <c r="B39" s="72" t="s">
        <v>51</v>
      </c>
      <c r="C39" s="46">
        <v>2577</v>
      </c>
      <c r="D39" s="15">
        <v>362</v>
      </c>
      <c r="E39" s="34">
        <f t="shared" si="7"/>
        <v>14.047341870391927</v>
      </c>
      <c r="F39" s="15"/>
      <c r="G39" s="15"/>
      <c r="H39" s="34"/>
      <c r="I39" s="21"/>
      <c r="J39" s="21"/>
      <c r="K39" s="10"/>
      <c r="L39" s="14">
        <f t="shared" si="0"/>
        <v>2577</v>
      </c>
      <c r="M39" s="15">
        <f t="shared" si="1"/>
        <v>362</v>
      </c>
      <c r="N39" s="50">
        <f t="shared" si="2"/>
        <v>14.047341870391927</v>
      </c>
      <c r="O39" s="46">
        <v>17</v>
      </c>
      <c r="P39" s="15"/>
      <c r="Q39" s="34">
        <f t="shared" si="3"/>
        <v>0</v>
      </c>
      <c r="R39" s="15">
        <v>438</v>
      </c>
      <c r="S39" s="21"/>
      <c r="T39" s="21"/>
      <c r="U39" s="15">
        <v>455</v>
      </c>
      <c r="V39" s="15"/>
      <c r="W39" s="93"/>
      <c r="X39" s="15">
        <v>17</v>
      </c>
      <c r="Y39" s="15"/>
      <c r="Z39" s="15"/>
      <c r="AA39" s="15">
        <v>17</v>
      </c>
      <c r="AB39" s="15"/>
      <c r="AC39" s="94">
        <f t="shared" si="29"/>
        <v>0</v>
      </c>
      <c r="AD39" s="90">
        <v>305</v>
      </c>
      <c r="AE39" s="94"/>
      <c r="AF39" s="94"/>
      <c r="AG39" s="90">
        <v>431</v>
      </c>
      <c r="AH39" s="94"/>
      <c r="AI39" s="94"/>
      <c r="AJ39" s="90">
        <v>649</v>
      </c>
      <c r="AK39" s="90">
        <v>15</v>
      </c>
      <c r="AL39" s="94">
        <f t="shared" si="32"/>
        <v>2.3112480739599381</v>
      </c>
      <c r="AM39" s="90">
        <v>24</v>
      </c>
      <c r="AN39" s="94"/>
      <c r="AO39" s="94"/>
      <c r="AP39" s="90">
        <v>167</v>
      </c>
      <c r="AQ39" s="94"/>
      <c r="AR39" s="94"/>
      <c r="AS39" s="46">
        <f t="shared" si="30"/>
        <v>2520</v>
      </c>
      <c r="AT39" s="34">
        <f t="shared" si="31"/>
        <v>15</v>
      </c>
      <c r="AU39" s="40">
        <f t="shared" si="4"/>
        <v>0.59523809523809523</v>
      </c>
      <c r="AV39" s="60">
        <f t="shared" si="11"/>
        <v>5097</v>
      </c>
      <c r="AW39" s="59">
        <f t="shared" si="5"/>
        <v>377</v>
      </c>
      <c r="AX39" s="61">
        <f t="shared" si="6"/>
        <v>7.3965077496566609</v>
      </c>
    </row>
    <row r="40" spans="1:50" ht="18.75" x14ac:dyDescent="0.3">
      <c r="A40" s="207"/>
      <c r="B40" s="73" t="s">
        <v>34</v>
      </c>
      <c r="C40" s="45">
        <f>C41+C42+C43+C44</f>
        <v>141</v>
      </c>
      <c r="D40" s="25">
        <f>D41+D42+D43+D44</f>
        <v>79</v>
      </c>
      <c r="E40" s="26">
        <f t="shared" si="7"/>
        <v>56.028368794326241</v>
      </c>
      <c r="F40" s="25"/>
      <c r="G40" s="25"/>
      <c r="H40" s="25"/>
      <c r="I40" s="31"/>
      <c r="J40" s="31"/>
      <c r="K40" s="38"/>
      <c r="L40" s="48">
        <f t="shared" si="0"/>
        <v>141</v>
      </c>
      <c r="M40" s="25">
        <f t="shared" si="1"/>
        <v>79</v>
      </c>
      <c r="N40" s="49">
        <f t="shared" si="2"/>
        <v>56.028368794326241</v>
      </c>
      <c r="O40" s="45">
        <f>O41+O42+O43+O44</f>
        <v>0</v>
      </c>
      <c r="P40" s="25">
        <f>P41+P42+P43+P44</f>
        <v>0</v>
      </c>
      <c r="Q40" s="26" t="e">
        <f t="shared" si="3"/>
        <v>#DIV/0!</v>
      </c>
      <c r="R40" s="25">
        <f>R41+R42+R43+R44</f>
        <v>23</v>
      </c>
      <c r="S40" s="25">
        <f>S41+S42+S43+S44</f>
        <v>0</v>
      </c>
      <c r="T40" s="31"/>
      <c r="U40" s="25">
        <f>U41+U42+U43+U44</f>
        <v>163</v>
      </c>
      <c r="V40" s="25"/>
      <c r="W40" s="37"/>
      <c r="X40" s="25">
        <f>X41+X42+X43+X44</f>
        <v>140</v>
      </c>
      <c r="Y40" s="25"/>
      <c r="Z40" s="25"/>
      <c r="AA40" s="45">
        <f>AA41+AA42+AA43+AA44</f>
        <v>140</v>
      </c>
      <c r="AB40" s="45"/>
      <c r="AC40" s="45"/>
      <c r="AD40" s="45">
        <f>AD41+AD42+AD43+AD44</f>
        <v>162.5</v>
      </c>
      <c r="AE40" s="45"/>
      <c r="AF40" s="45"/>
      <c r="AG40" s="45">
        <f>AG41+AG42+AG43+AG44</f>
        <v>162.5</v>
      </c>
      <c r="AH40" s="45"/>
      <c r="AI40" s="45"/>
      <c r="AJ40" s="45">
        <f>AJ41+AJ42+AJ43+AJ44</f>
        <v>162.5</v>
      </c>
      <c r="AK40" s="45"/>
      <c r="AL40" s="45"/>
      <c r="AM40" s="45">
        <f>AM41+AM42+AM43+AM44</f>
        <v>165</v>
      </c>
      <c r="AN40" s="45">
        <f>AN41+AN42+AN43+AN44</f>
        <v>25</v>
      </c>
      <c r="AO40" s="45">
        <f>AN40/AM40*100</f>
        <v>15.151515151515152</v>
      </c>
      <c r="AP40" s="45"/>
      <c r="AQ40" s="45"/>
      <c r="AR40" s="45"/>
      <c r="AS40" s="45">
        <f>O40+R40+U40+X40+AA40+AG40+AJ40+AM40+AP40</f>
        <v>956</v>
      </c>
      <c r="AT40" s="45">
        <f>P40+S40+V40+AB40+AE40+AH40+AK40+AN40</f>
        <v>25</v>
      </c>
      <c r="AU40" s="39">
        <f t="shared" si="4"/>
        <v>2.6150627615062758</v>
      </c>
      <c r="AV40" s="48">
        <f>AS40+L40</f>
        <v>1097</v>
      </c>
      <c r="AW40" s="25">
        <f t="shared" si="5"/>
        <v>104</v>
      </c>
      <c r="AX40" s="49">
        <f t="shared" si="6"/>
        <v>9.4804010938924339</v>
      </c>
    </row>
    <row r="41" spans="1:50" ht="18.75" x14ac:dyDescent="0.3">
      <c r="A41" s="207"/>
      <c r="B41" s="72" t="s">
        <v>48</v>
      </c>
      <c r="C41" s="46">
        <v>11</v>
      </c>
      <c r="D41" s="15">
        <v>6</v>
      </c>
      <c r="E41" s="34">
        <f t="shared" si="7"/>
        <v>54.54545454545454</v>
      </c>
      <c r="F41" s="21"/>
      <c r="G41" s="21"/>
      <c r="H41" s="21"/>
      <c r="I41" s="21"/>
      <c r="J41" s="21"/>
      <c r="K41" s="10"/>
      <c r="L41" s="14">
        <f t="shared" si="0"/>
        <v>11</v>
      </c>
      <c r="M41" s="15">
        <f t="shared" si="1"/>
        <v>6</v>
      </c>
      <c r="N41" s="50">
        <f t="shared" si="2"/>
        <v>54.54545454545454</v>
      </c>
      <c r="O41" s="47"/>
      <c r="P41" s="21"/>
      <c r="Q41" s="22" t="e">
        <f t="shared" si="3"/>
        <v>#DIV/0!</v>
      </c>
      <c r="R41" s="21"/>
      <c r="S41" s="21"/>
      <c r="T41" s="21"/>
      <c r="U41" s="15">
        <v>12</v>
      </c>
      <c r="V41" s="15"/>
      <c r="W41" s="93"/>
      <c r="X41" s="15">
        <v>12</v>
      </c>
      <c r="Y41" s="15"/>
      <c r="Z41" s="15"/>
      <c r="AA41" s="46">
        <v>12</v>
      </c>
      <c r="AB41" s="46"/>
      <c r="AC41" s="46"/>
      <c r="AD41" s="46">
        <v>12</v>
      </c>
      <c r="AE41" s="46"/>
      <c r="AF41" s="46"/>
      <c r="AG41" s="46">
        <v>12</v>
      </c>
      <c r="AH41" s="46"/>
      <c r="AI41" s="46"/>
      <c r="AJ41" s="46">
        <v>12</v>
      </c>
      <c r="AK41" s="46"/>
      <c r="AL41" s="46"/>
      <c r="AM41" s="46">
        <v>12</v>
      </c>
      <c r="AN41" s="46"/>
      <c r="AO41" s="46">
        <f>AN41/AM41*100</f>
        <v>0</v>
      </c>
      <c r="AP41" s="46"/>
      <c r="AQ41" s="46"/>
      <c r="AR41" s="46"/>
      <c r="AS41" s="46">
        <f>O41+R41+U41+X41+AA41+AD41+AG41+AJ41+AM41</f>
        <v>84</v>
      </c>
      <c r="AT41" s="15">
        <f>P41+S41+V41+AB41+AE41+AH41+AK41+AN41</f>
        <v>0</v>
      </c>
      <c r="AU41" s="40">
        <f t="shared" si="4"/>
        <v>0</v>
      </c>
      <c r="AV41" s="60">
        <f t="shared" si="11"/>
        <v>95</v>
      </c>
      <c r="AW41" s="59">
        <f t="shared" si="5"/>
        <v>6</v>
      </c>
      <c r="AX41" s="61">
        <f t="shared" si="6"/>
        <v>6.3157894736842106</v>
      </c>
    </row>
    <row r="42" spans="1:50" ht="18.75" x14ac:dyDescent="0.3">
      <c r="A42" s="207"/>
      <c r="B42" s="72" t="s">
        <v>49</v>
      </c>
      <c r="C42" s="46">
        <v>24</v>
      </c>
      <c r="D42" s="15">
        <v>18</v>
      </c>
      <c r="E42" s="34">
        <f t="shared" si="7"/>
        <v>75</v>
      </c>
      <c r="F42" s="21"/>
      <c r="G42" s="21"/>
      <c r="H42" s="21"/>
      <c r="I42" s="21"/>
      <c r="J42" s="21"/>
      <c r="K42" s="10"/>
      <c r="L42" s="14">
        <f t="shared" si="0"/>
        <v>24</v>
      </c>
      <c r="M42" s="15">
        <f t="shared" si="1"/>
        <v>18</v>
      </c>
      <c r="N42" s="50">
        <f t="shared" si="2"/>
        <v>75</v>
      </c>
      <c r="O42" s="46"/>
      <c r="P42" s="15"/>
      <c r="Q42" s="34" t="e">
        <f t="shared" si="3"/>
        <v>#DIV/0!</v>
      </c>
      <c r="R42" s="21"/>
      <c r="S42" s="21"/>
      <c r="T42" s="21"/>
      <c r="U42" s="15">
        <v>64</v>
      </c>
      <c r="V42" s="15"/>
      <c r="W42" s="93"/>
      <c r="X42" s="15">
        <v>64</v>
      </c>
      <c r="Y42" s="15"/>
      <c r="Z42" s="15"/>
      <c r="AA42" s="46">
        <v>64</v>
      </c>
      <c r="AB42" s="46"/>
      <c r="AC42" s="46"/>
      <c r="AD42" s="46">
        <v>64</v>
      </c>
      <c r="AE42" s="46"/>
      <c r="AF42" s="46"/>
      <c r="AG42" s="46">
        <v>64</v>
      </c>
      <c r="AH42" s="46"/>
      <c r="AI42" s="46"/>
      <c r="AJ42" s="46">
        <v>64</v>
      </c>
      <c r="AK42" s="46"/>
      <c r="AL42" s="46"/>
      <c r="AM42" s="46">
        <v>64</v>
      </c>
      <c r="AN42" s="46"/>
      <c r="AO42" s="46">
        <f t="shared" ref="AO42:AO44" si="33">AN42/AM42*100</f>
        <v>0</v>
      </c>
      <c r="AP42" s="46"/>
      <c r="AQ42" s="46"/>
      <c r="AR42" s="46"/>
      <c r="AS42" s="46">
        <f t="shared" ref="AS42:AS44" si="34">O42+R42+U42+X42+AA42+AD42+AG42+AJ42+AM42</f>
        <v>448</v>
      </c>
      <c r="AT42" s="15">
        <f t="shared" ref="AT42:AT44" si="35">P42+S42+V42+AB42+AE42+AH42+AK42+AN42</f>
        <v>0</v>
      </c>
      <c r="AU42" s="40">
        <f t="shared" si="4"/>
        <v>0</v>
      </c>
      <c r="AV42" s="60">
        <f t="shared" si="11"/>
        <v>472</v>
      </c>
      <c r="AW42" s="59">
        <f t="shared" si="5"/>
        <v>18</v>
      </c>
      <c r="AX42" s="61">
        <f t="shared" si="6"/>
        <v>3.8135593220338984</v>
      </c>
    </row>
    <row r="43" spans="1:50" ht="18.75" x14ac:dyDescent="0.3">
      <c r="A43" s="207"/>
      <c r="B43" s="72" t="s">
        <v>50</v>
      </c>
      <c r="C43" s="46">
        <v>53</v>
      </c>
      <c r="D43" s="15">
        <v>39</v>
      </c>
      <c r="E43" s="34">
        <f t="shared" si="7"/>
        <v>73.584905660377359</v>
      </c>
      <c r="F43" s="21"/>
      <c r="G43" s="21"/>
      <c r="H43" s="21"/>
      <c r="I43" s="21"/>
      <c r="J43" s="21"/>
      <c r="K43" s="10"/>
      <c r="L43" s="14">
        <f t="shared" si="0"/>
        <v>53</v>
      </c>
      <c r="M43" s="15">
        <f t="shared" si="1"/>
        <v>39</v>
      </c>
      <c r="N43" s="50">
        <f t="shared" si="2"/>
        <v>73.584905660377359</v>
      </c>
      <c r="O43" s="46"/>
      <c r="P43" s="15"/>
      <c r="Q43" s="34" t="e">
        <f t="shared" si="3"/>
        <v>#DIV/0!</v>
      </c>
      <c r="R43" s="15">
        <v>14</v>
      </c>
      <c r="S43" s="21"/>
      <c r="T43" s="21"/>
      <c r="U43" s="15">
        <v>78</v>
      </c>
      <c r="V43" s="15"/>
      <c r="W43" s="93"/>
      <c r="X43" s="15">
        <v>64</v>
      </c>
      <c r="Y43" s="15"/>
      <c r="Z43" s="15"/>
      <c r="AA43" s="46">
        <v>64</v>
      </c>
      <c r="AB43" s="46"/>
      <c r="AC43" s="46"/>
      <c r="AD43" s="46">
        <v>78</v>
      </c>
      <c r="AE43" s="46"/>
      <c r="AF43" s="46"/>
      <c r="AG43" s="46">
        <v>78</v>
      </c>
      <c r="AH43" s="46"/>
      <c r="AI43" s="46"/>
      <c r="AJ43" s="46">
        <v>78</v>
      </c>
      <c r="AK43" s="46"/>
      <c r="AL43" s="46"/>
      <c r="AM43" s="46">
        <v>64</v>
      </c>
      <c r="AN43" s="46"/>
      <c r="AO43" s="46">
        <f t="shared" si="33"/>
        <v>0</v>
      </c>
      <c r="AP43" s="46"/>
      <c r="AQ43" s="46"/>
      <c r="AR43" s="46"/>
      <c r="AS43" s="46">
        <f t="shared" si="34"/>
        <v>518</v>
      </c>
      <c r="AT43" s="15">
        <f t="shared" si="35"/>
        <v>0</v>
      </c>
      <c r="AU43" s="40">
        <f t="shared" si="4"/>
        <v>0</v>
      </c>
      <c r="AV43" s="60">
        <f t="shared" si="11"/>
        <v>571</v>
      </c>
      <c r="AW43" s="59">
        <f t="shared" si="5"/>
        <v>39</v>
      </c>
      <c r="AX43" s="61">
        <f t="shared" si="6"/>
        <v>6.8301225919439572</v>
      </c>
    </row>
    <row r="44" spans="1:50" ht="18.75" x14ac:dyDescent="0.3">
      <c r="A44" s="207"/>
      <c r="B44" s="72" t="s">
        <v>51</v>
      </c>
      <c r="C44" s="46">
        <v>53</v>
      </c>
      <c r="D44" s="15">
        <v>16</v>
      </c>
      <c r="E44" s="34">
        <f t="shared" si="7"/>
        <v>30.188679245283019</v>
      </c>
      <c r="F44" s="21"/>
      <c r="G44" s="21"/>
      <c r="H44" s="21"/>
      <c r="I44" s="21"/>
      <c r="J44" s="21"/>
      <c r="K44" s="10"/>
      <c r="L44" s="14">
        <f t="shared" si="0"/>
        <v>53</v>
      </c>
      <c r="M44" s="15">
        <f t="shared" si="1"/>
        <v>16</v>
      </c>
      <c r="N44" s="50">
        <f t="shared" si="2"/>
        <v>30.188679245283019</v>
      </c>
      <c r="O44" s="46"/>
      <c r="P44" s="15"/>
      <c r="Q44" s="34" t="e">
        <f t="shared" si="3"/>
        <v>#DIV/0!</v>
      </c>
      <c r="R44" s="34">
        <v>9</v>
      </c>
      <c r="S44" s="21"/>
      <c r="T44" s="21"/>
      <c r="U44" s="15">
        <v>9</v>
      </c>
      <c r="V44" s="15"/>
      <c r="W44" s="93"/>
      <c r="X44" s="15"/>
      <c r="Y44" s="15"/>
      <c r="Z44" s="15"/>
      <c r="AA44" s="46"/>
      <c r="AB44" s="46"/>
      <c r="AC44" s="46"/>
      <c r="AD44" s="46">
        <v>8.5</v>
      </c>
      <c r="AE44" s="46"/>
      <c r="AF44" s="46"/>
      <c r="AG44" s="46">
        <v>8.5</v>
      </c>
      <c r="AH44" s="46"/>
      <c r="AI44" s="46"/>
      <c r="AJ44" s="95">
        <v>8.5</v>
      </c>
      <c r="AK44" s="46"/>
      <c r="AL44" s="46"/>
      <c r="AM44" s="46">
        <v>25</v>
      </c>
      <c r="AN44" s="46">
        <v>25</v>
      </c>
      <c r="AO44" s="46">
        <f t="shared" si="33"/>
        <v>100</v>
      </c>
      <c r="AP44" s="46"/>
      <c r="AQ44" s="46"/>
      <c r="AR44" s="46"/>
      <c r="AS44" s="46">
        <f t="shared" si="34"/>
        <v>68.5</v>
      </c>
      <c r="AT44" s="15">
        <f t="shared" si="35"/>
        <v>25</v>
      </c>
      <c r="AU44" s="40">
        <f t="shared" si="4"/>
        <v>36.496350364963504</v>
      </c>
      <c r="AV44" s="60">
        <f t="shared" si="11"/>
        <v>121.5</v>
      </c>
      <c r="AW44" s="59">
        <f t="shared" si="5"/>
        <v>41</v>
      </c>
      <c r="AX44" s="61">
        <f t="shared" si="6"/>
        <v>33.744855967078195</v>
      </c>
    </row>
    <row r="45" spans="1:50" ht="18.75" x14ac:dyDescent="0.3">
      <c r="A45" s="207"/>
      <c r="B45" s="71" t="s">
        <v>35</v>
      </c>
      <c r="C45" s="45">
        <f>C46+C47+C48+C49</f>
        <v>151</v>
      </c>
      <c r="D45" s="25">
        <f>D46+D47+D48+D49</f>
        <v>126</v>
      </c>
      <c r="E45" s="26">
        <f t="shared" si="7"/>
        <v>83.443708609271525</v>
      </c>
      <c r="F45" s="25"/>
      <c r="G45" s="25"/>
      <c r="H45" s="25"/>
      <c r="I45" s="31"/>
      <c r="J45" s="31"/>
      <c r="K45" s="38"/>
      <c r="L45" s="48">
        <f t="shared" si="0"/>
        <v>151</v>
      </c>
      <c r="M45" s="25">
        <f t="shared" si="1"/>
        <v>126</v>
      </c>
      <c r="N45" s="49">
        <f t="shared" si="2"/>
        <v>83.443708609271525</v>
      </c>
      <c r="O45" s="45">
        <f>O46+O47+O48+O49</f>
        <v>0</v>
      </c>
      <c r="P45" s="25">
        <f>P46+P47+P48+P49</f>
        <v>0</v>
      </c>
      <c r="Q45" s="26" t="e">
        <f t="shared" si="3"/>
        <v>#DIV/0!</v>
      </c>
      <c r="R45" s="25">
        <f>R46+R47+R48+R49</f>
        <v>0</v>
      </c>
      <c r="S45" s="25">
        <f>S46+S47+S48+S49</f>
        <v>0</v>
      </c>
      <c r="T45" s="31"/>
      <c r="U45" s="25">
        <f>U46+U47+U48+U49</f>
        <v>20</v>
      </c>
      <c r="V45" s="25"/>
      <c r="W45" s="37"/>
      <c r="X45" s="25">
        <f>X46+X47+X48+X49</f>
        <v>20</v>
      </c>
      <c r="Y45" s="25"/>
      <c r="Z45" s="25"/>
      <c r="AA45" s="45">
        <f>AA46+AA47+AA48+AA49</f>
        <v>20</v>
      </c>
      <c r="AB45" s="45"/>
      <c r="AC45" s="45"/>
      <c r="AD45" s="45"/>
      <c r="AE45" s="45"/>
      <c r="AF45" s="45"/>
      <c r="AG45" s="45">
        <f>AG46+AG47+AG48+AG49</f>
        <v>20</v>
      </c>
      <c r="AH45" s="45"/>
      <c r="AI45" s="45"/>
      <c r="AJ45" s="45"/>
      <c r="AK45" s="45"/>
      <c r="AL45" s="45"/>
      <c r="AM45" s="45"/>
      <c r="AN45" s="45"/>
      <c r="AO45" s="45"/>
      <c r="AP45" s="45">
        <f>AP46+AP47+AP48</f>
        <v>30</v>
      </c>
      <c r="AQ45" s="45">
        <f>AQ46+AQ47+AQ48</f>
        <v>0</v>
      </c>
      <c r="AR45" s="45"/>
      <c r="AS45" s="45">
        <f>O45+R45+U45+X45+AA45+AD45+AG45+AJ45+AM45+AP45</f>
        <v>110</v>
      </c>
      <c r="AT45" s="45">
        <f>P45+S45+V45+AB45+AE45+AH45+AK45+AN45+AQ45</f>
        <v>0</v>
      </c>
      <c r="AU45" s="39">
        <f t="shared" si="4"/>
        <v>0</v>
      </c>
      <c r="AV45" s="48">
        <f t="shared" si="11"/>
        <v>261</v>
      </c>
      <c r="AW45" s="25">
        <f t="shared" si="5"/>
        <v>126</v>
      </c>
      <c r="AX45" s="49">
        <f t="shared" si="6"/>
        <v>48.275862068965516</v>
      </c>
    </row>
    <row r="46" spans="1:50" ht="18.75" x14ac:dyDescent="0.3">
      <c r="A46" s="207"/>
      <c r="B46" s="72" t="s">
        <v>48</v>
      </c>
      <c r="C46" s="46">
        <v>15</v>
      </c>
      <c r="D46" s="15">
        <v>10</v>
      </c>
      <c r="E46" s="34">
        <f t="shared" si="7"/>
        <v>66.666666666666657</v>
      </c>
      <c r="F46" s="21"/>
      <c r="G46" s="21"/>
      <c r="H46" s="21"/>
      <c r="I46" s="21"/>
      <c r="J46" s="21"/>
      <c r="K46" s="10"/>
      <c r="L46" s="14">
        <f t="shared" si="0"/>
        <v>15</v>
      </c>
      <c r="M46" s="15">
        <f t="shared" si="1"/>
        <v>10</v>
      </c>
      <c r="N46" s="50">
        <f t="shared" si="2"/>
        <v>66.666666666666657</v>
      </c>
      <c r="O46" s="47"/>
      <c r="P46" s="21"/>
      <c r="Q46" s="22" t="e">
        <f t="shared" si="3"/>
        <v>#DIV/0!</v>
      </c>
      <c r="R46" s="21"/>
      <c r="S46" s="21"/>
      <c r="T46" s="21"/>
      <c r="U46" s="15"/>
      <c r="V46" s="15"/>
      <c r="W46" s="93"/>
      <c r="X46" s="15"/>
      <c r="Y46" s="15"/>
      <c r="Z46" s="15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>
        <f>+X46+O46+R46+U46+AA46+AD46+AG46+AJ46+AM46+AP46</f>
        <v>0</v>
      </c>
      <c r="AT46" s="15">
        <f>P46+S46+V46+AB46+AE46+AH46+AK46+AN46+AQ46</f>
        <v>0</v>
      </c>
      <c r="AU46" s="40" t="e">
        <f t="shared" si="4"/>
        <v>#DIV/0!</v>
      </c>
      <c r="AV46" s="60">
        <f t="shared" si="11"/>
        <v>15</v>
      </c>
      <c r="AW46" s="59">
        <f t="shared" si="5"/>
        <v>10</v>
      </c>
      <c r="AX46" s="61">
        <f t="shared" si="6"/>
        <v>66.666666666666657</v>
      </c>
    </row>
    <row r="47" spans="1:50" ht="18.75" x14ac:dyDescent="0.3">
      <c r="A47" s="207"/>
      <c r="B47" s="72" t="s">
        <v>49</v>
      </c>
      <c r="C47" s="46">
        <v>24</v>
      </c>
      <c r="D47" s="15">
        <v>17</v>
      </c>
      <c r="E47" s="34">
        <f t="shared" si="7"/>
        <v>70.833333333333343</v>
      </c>
      <c r="F47" s="21"/>
      <c r="G47" s="21"/>
      <c r="H47" s="21"/>
      <c r="I47" s="21"/>
      <c r="J47" s="21"/>
      <c r="K47" s="10"/>
      <c r="L47" s="14">
        <f t="shared" si="0"/>
        <v>24</v>
      </c>
      <c r="M47" s="15">
        <f t="shared" si="1"/>
        <v>17</v>
      </c>
      <c r="N47" s="50">
        <f t="shared" si="2"/>
        <v>70.833333333333343</v>
      </c>
      <c r="O47" s="46"/>
      <c r="P47" s="15"/>
      <c r="Q47" s="34" t="e">
        <f t="shared" si="3"/>
        <v>#DIV/0!</v>
      </c>
      <c r="R47" s="21"/>
      <c r="S47" s="21"/>
      <c r="T47" s="21"/>
      <c r="U47" s="15">
        <v>5</v>
      </c>
      <c r="V47" s="15"/>
      <c r="W47" s="93"/>
      <c r="X47" s="15">
        <v>5</v>
      </c>
      <c r="Y47" s="15"/>
      <c r="Z47" s="15"/>
      <c r="AA47" s="46">
        <v>5</v>
      </c>
      <c r="AB47" s="46"/>
      <c r="AC47" s="46"/>
      <c r="AD47" s="46"/>
      <c r="AE47" s="46"/>
      <c r="AF47" s="46"/>
      <c r="AG47" s="46">
        <v>5</v>
      </c>
      <c r="AH47" s="46"/>
      <c r="AI47" s="46"/>
      <c r="AJ47" s="46"/>
      <c r="AK47" s="46"/>
      <c r="AL47" s="46"/>
      <c r="AM47" s="46"/>
      <c r="AN47" s="46"/>
      <c r="AO47" s="46"/>
      <c r="AP47" s="46">
        <v>16</v>
      </c>
      <c r="AQ47" s="46"/>
      <c r="AR47" s="46"/>
      <c r="AS47" s="46">
        <f>+X47+O47+R47+U47+AA47+AD47+AG47+AJ47+AM47+AP47</f>
        <v>36</v>
      </c>
      <c r="AT47" s="15">
        <f t="shared" ref="AT47:AT48" si="36">P47+S47+V47+AB47+AE47+AH47+AK47+AN47+AQ47</f>
        <v>0</v>
      </c>
      <c r="AU47" s="40">
        <f t="shared" si="4"/>
        <v>0</v>
      </c>
      <c r="AV47" s="60">
        <f t="shared" si="11"/>
        <v>60</v>
      </c>
      <c r="AW47" s="59">
        <f t="shared" si="5"/>
        <v>17</v>
      </c>
      <c r="AX47" s="61">
        <f t="shared" si="6"/>
        <v>28.333333333333332</v>
      </c>
    </row>
    <row r="48" spans="1:50" ht="18.75" x14ac:dyDescent="0.3">
      <c r="A48" s="207"/>
      <c r="B48" s="72" t="s">
        <v>50</v>
      </c>
      <c r="C48" s="46">
        <v>46</v>
      </c>
      <c r="D48" s="15">
        <v>38</v>
      </c>
      <c r="E48" s="34">
        <f t="shared" si="7"/>
        <v>82.608695652173907</v>
      </c>
      <c r="F48" s="21"/>
      <c r="G48" s="21"/>
      <c r="H48" s="21"/>
      <c r="I48" s="21"/>
      <c r="J48" s="21"/>
      <c r="K48" s="10"/>
      <c r="L48" s="14">
        <f t="shared" si="0"/>
        <v>46</v>
      </c>
      <c r="M48" s="15">
        <f t="shared" si="1"/>
        <v>38</v>
      </c>
      <c r="N48" s="50">
        <f t="shared" si="2"/>
        <v>82.608695652173907</v>
      </c>
      <c r="O48" s="46"/>
      <c r="P48" s="15"/>
      <c r="Q48" s="34" t="e">
        <f t="shared" si="3"/>
        <v>#DIV/0!</v>
      </c>
      <c r="R48" s="21"/>
      <c r="S48" s="21"/>
      <c r="T48" s="21"/>
      <c r="U48" s="15">
        <v>15</v>
      </c>
      <c r="V48" s="15"/>
      <c r="W48" s="93"/>
      <c r="X48" s="15">
        <v>15</v>
      </c>
      <c r="Y48" s="15"/>
      <c r="Z48" s="15"/>
      <c r="AA48" s="46">
        <v>15</v>
      </c>
      <c r="AB48" s="46"/>
      <c r="AC48" s="46"/>
      <c r="AD48" s="46"/>
      <c r="AE48" s="46"/>
      <c r="AF48" s="46"/>
      <c r="AG48" s="46">
        <v>15</v>
      </c>
      <c r="AH48" s="46"/>
      <c r="AI48" s="46"/>
      <c r="AJ48" s="46"/>
      <c r="AK48" s="46"/>
      <c r="AL48" s="46"/>
      <c r="AM48" s="46"/>
      <c r="AN48" s="46"/>
      <c r="AO48" s="46"/>
      <c r="AP48" s="46">
        <v>14</v>
      </c>
      <c r="AQ48" s="46"/>
      <c r="AR48" s="46"/>
      <c r="AS48" s="46">
        <f t="shared" ref="AS48:AS49" si="37">+X48+O48+R48+U48+AA48+AD48+AG48+AJ48+AM48+AP48</f>
        <v>74</v>
      </c>
      <c r="AT48" s="15">
        <f t="shared" si="36"/>
        <v>0</v>
      </c>
      <c r="AU48" s="40">
        <f t="shared" si="4"/>
        <v>0</v>
      </c>
      <c r="AV48" s="60">
        <f t="shared" si="11"/>
        <v>120</v>
      </c>
      <c r="AW48" s="59">
        <f t="shared" si="5"/>
        <v>38</v>
      </c>
      <c r="AX48" s="61">
        <f t="shared" si="6"/>
        <v>31.666666666666664</v>
      </c>
    </row>
    <row r="49" spans="1:50" ht="18.75" x14ac:dyDescent="0.3">
      <c r="A49" s="207"/>
      <c r="B49" s="72" t="s">
        <v>51</v>
      </c>
      <c r="C49" s="46">
        <v>66</v>
      </c>
      <c r="D49" s="15">
        <v>61</v>
      </c>
      <c r="E49" s="34">
        <f t="shared" si="7"/>
        <v>92.424242424242422</v>
      </c>
      <c r="F49" s="21"/>
      <c r="G49" s="21"/>
      <c r="H49" s="21"/>
      <c r="I49" s="21"/>
      <c r="J49" s="21"/>
      <c r="K49" s="10"/>
      <c r="L49" s="14">
        <f t="shared" si="0"/>
        <v>66</v>
      </c>
      <c r="M49" s="15">
        <f t="shared" si="1"/>
        <v>61</v>
      </c>
      <c r="N49" s="50">
        <f t="shared" si="2"/>
        <v>92.424242424242422</v>
      </c>
      <c r="O49" s="46"/>
      <c r="P49" s="15"/>
      <c r="Q49" s="34" t="e">
        <f t="shared" si="3"/>
        <v>#DIV/0!</v>
      </c>
      <c r="R49" s="21"/>
      <c r="S49" s="21"/>
      <c r="T49" s="21"/>
      <c r="U49" s="15"/>
      <c r="V49" s="15"/>
      <c r="W49" s="93"/>
      <c r="X49" s="15"/>
      <c r="Y49" s="15"/>
      <c r="Z49" s="15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>
        <f t="shared" si="37"/>
        <v>0</v>
      </c>
      <c r="AT49" s="15">
        <f t="shared" si="27"/>
        <v>0</v>
      </c>
      <c r="AU49" s="40" t="e">
        <f t="shared" si="4"/>
        <v>#DIV/0!</v>
      </c>
      <c r="AV49" s="60">
        <f t="shared" si="11"/>
        <v>66</v>
      </c>
      <c r="AW49" s="59">
        <f t="shared" si="5"/>
        <v>61</v>
      </c>
      <c r="AX49" s="61">
        <f t="shared" si="6"/>
        <v>92.424242424242422</v>
      </c>
    </row>
    <row r="50" spans="1:50" ht="18.75" x14ac:dyDescent="0.3">
      <c r="A50" s="207"/>
      <c r="B50" s="71" t="s">
        <v>36</v>
      </c>
      <c r="C50" s="66">
        <f>C51+C52</f>
        <v>0</v>
      </c>
      <c r="D50" s="23">
        <f>D51+D52</f>
        <v>0</v>
      </c>
      <c r="E50" s="24" t="e">
        <f t="shared" si="7"/>
        <v>#DIV/0!</v>
      </c>
      <c r="F50" s="25"/>
      <c r="G50" s="25"/>
      <c r="H50" s="25"/>
      <c r="I50" s="31"/>
      <c r="J50" s="31"/>
      <c r="K50" s="38"/>
      <c r="L50" s="48">
        <f t="shared" si="0"/>
        <v>0</v>
      </c>
      <c r="M50" s="25">
        <f t="shared" si="1"/>
        <v>0</v>
      </c>
      <c r="N50" s="49" t="e">
        <f t="shared" si="2"/>
        <v>#DIV/0!</v>
      </c>
      <c r="O50" s="45">
        <f>O52</f>
        <v>0</v>
      </c>
      <c r="P50" s="25">
        <f>P52</f>
        <v>0</v>
      </c>
      <c r="Q50" s="26" t="e">
        <f t="shared" si="3"/>
        <v>#DIV/0!</v>
      </c>
      <c r="R50" s="31"/>
      <c r="S50" s="31"/>
      <c r="T50" s="31"/>
      <c r="U50" s="31"/>
      <c r="V50" s="31"/>
      <c r="W50" s="38"/>
      <c r="X50" s="31"/>
      <c r="Y50" s="31"/>
      <c r="Z50" s="31"/>
      <c r="AA50" s="45">
        <f>AA52</f>
        <v>0</v>
      </c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45">
        <f>O50+R50+U50+AA50</f>
        <v>0</v>
      </c>
      <c r="AT50" s="45">
        <f t="shared" si="27"/>
        <v>0</v>
      </c>
      <c r="AU50" s="39" t="e">
        <f t="shared" si="4"/>
        <v>#DIV/0!</v>
      </c>
      <c r="AV50" s="48">
        <f t="shared" si="11"/>
        <v>0</v>
      </c>
      <c r="AW50" s="25">
        <f t="shared" si="5"/>
        <v>0</v>
      </c>
      <c r="AX50" s="49" t="e">
        <f t="shared" si="6"/>
        <v>#DIV/0!</v>
      </c>
    </row>
    <row r="51" spans="1:50" ht="15.75" customHeight="1" x14ac:dyDescent="0.3">
      <c r="A51" s="207"/>
      <c r="B51" s="72" t="s">
        <v>53</v>
      </c>
      <c r="C51" s="47"/>
      <c r="D51" s="21"/>
      <c r="E51" s="22" t="e">
        <f t="shared" si="7"/>
        <v>#DIV/0!</v>
      </c>
      <c r="F51" s="21"/>
      <c r="G51" s="21"/>
      <c r="H51" s="21"/>
      <c r="I51" s="21"/>
      <c r="J51" s="21"/>
      <c r="K51" s="10"/>
      <c r="L51" s="14">
        <f t="shared" si="0"/>
        <v>0</v>
      </c>
      <c r="M51" s="15">
        <f t="shared" si="1"/>
        <v>0</v>
      </c>
      <c r="N51" s="50" t="e">
        <f t="shared" si="2"/>
        <v>#DIV/0!</v>
      </c>
      <c r="O51" s="47"/>
      <c r="P51" s="21"/>
      <c r="Q51" s="22" t="e">
        <f t="shared" si="3"/>
        <v>#DIV/0!</v>
      </c>
      <c r="R51" s="21"/>
      <c r="S51" s="21"/>
      <c r="T51" s="21"/>
      <c r="U51" s="21"/>
      <c r="V51" s="21"/>
      <c r="W51" s="10"/>
      <c r="X51" s="21"/>
      <c r="Y51" s="21"/>
      <c r="Z51" s="21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6">
        <f t="shared" ref="AS51:AS66" si="38">O51+R51+U51</f>
        <v>0</v>
      </c>
      <c r="AT51" s="15">
        <f t="shared" si="27"/>
        <v>0</v>
      </c>
      <c r="AU51" s="40" t="e">
        <f t="shared" si="4"/>
        <v>#DIV/0!</v>
      </c>
      <c r="AV51" s="60">
        <f t="shared" si="11"/>
        <v>0</v>
      </c>
      <c r="AW51" s="59">
        <f t="shared" si="5"/>
        <v>0</v>
      </c>
      <c r="AX51" s="61" t="e">
        <f t="shared" si="6"/>
        <v>#DIV/0!</v>
      </c>
    </row>
    <row r="52" spans="1:50" ht="18.75" x14ac:dyDescent="0.3">
      <c r="A52" s="207"/>
      <c r="B52" s="72" t="s">
        <v>50</v>
      </c>
      <c r="C52" s="46"/>
      <c r="D52" s="15"/>
      <c r="E52" s="34" t="e">
        <f t="shared" si="7"/>
        <v>#DIV/0!</v>
      </c>
      <c r="F52" s="21"/>
      <c r="G52" s="21"/>
      <c r="H52" s="21"/>
      <c r="I52" s="21"/>
      <c r="J52" s="21"/>
      <c r="K52" s="10"/>
      <c r="L52" s="14">
        <f t="shared" si="0"/>
        <v>0</v>
      </c>
      <c r="M52" s="15">
        <f t="shared" si="1"/>
        <v>0</v>
      </c>
      <c r="N52" s="50" t="e">
        <f t="shared" si="2"/>
        <v>#DIV/0!</v>
      </c>
      <c r="O52" s="46"/>
      <c r="P52" s="15"/>
      <c r="Q52" s="34" t="e">
        <f t="shared" si="3"/>
        <v>#DIV/0!</v>
      </c>
      <c r="R52" s="21"/>
      <c r="S52" s="21"/>
      <c r="T52" s="21"/>
      <c r="U52" s="21"/>
      <c r="V52" s="21"/>
      <c r="W52" s="10"/>
      <c r="X52" s="21"/>
      <c r="Y52" s="21"/>
      <c r="Z52" s="21"/>
      <c r="AA52" s="46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6">
        <f>O52+R52+U52+AA52</f>
        <v>0</v>
      </c>
      <c r="AT52" s="15">
        <f t="shared" si="27"/>
        <v>0</v>
      </c>
      <c r="AU52" s="40" t="e">
        <f t="shared" si="4"/>
        <v>#DIV/0!</v>
      </c>
      <c r="AV52" s="60">
        <f t="shared" si="11"/>
        <v>0</v>
      </c>
      <c r="AW52" s="59">
        <f t="shared" si="5"/>
        <v>0</v>
      </c>
      <c r="AX52" s="61" t="e">
        <f t="shared" si="6"/>
        <v>#DIV/0!</v>
      </c>
    </row>
    <row r="53" spans="1:50" ht="18.75" x14ac:dyDescent="0.3">
      <c r="A53" s="207"/>
      <c r="B53" s="71" t="s">
        <v>37</v>
      </c>
      <c r="C53" s="45">
        <f>C54+C55+C56+C57</f>
        <v>512</v>
      </c>
      <c r="D53" s="25">
        <f t="shared" ref="D53" si="39">D54+D55+D56+D57</f>
        <v>32</v>
      </c>
      <c r="E53" s="26">
        <f t="shared" si="7"/>
        <v>6.25</v>
      </c>
      <c r="F53" s="25">
        <f>F54+F55+F56</f>
        <v>102</v>
      </c>
      <c r="G53" s="25">
        <f>G54+G55+G56</f>
        <v>0</v>
      </c>
      <c r="H53" s="25">
        <f>G53/F53*100</f>
        <v>0</v>
      </c>
      <c r="I53" s="25">
        <f>I54+I56+I55</f>
        <v>625</v>
      </c>
      <c r="J53" s="25">
        <f>J54+J56+J55</f>
        <v>0</v>
      </c>
      <c r="K53" s="39">
        <f>J53/I53*100</f>
        <v>0</v>
      </c>
      <c r="L53" s="48">
        <f t="shared" si="0"/>
        <v>1239</v>
      </c>
      <c r="M53" s="25">
        <f t="shared" si="1"/>
        <v>32</v>
      </c>
      <c r="N53" s="49">
        <f t="shared" si="2"/>
        <v>2.5827280064568199</v>
      </c>
      <c r="O53" s="45">
        <f>O54+O55+O56</f>
        <v>350</v>
      </c>
      <c r="P53" s="25">
        <f>P54+P55+P56</f>
        <v>0</v>
      </c>
      <c r="Q53" s="26">
        <f t="shared" si="3"/>
        <v>0</v>
      </c>
      <c r="R53" s="25">
        <f>R54+R55+R56</f>
        <v>372</v>
      </c>
      <c r="S53" s="25">
        <f>S54+S55+S56</f>
        <v>0</v>
      </c>
      <c r="T53" s="25"/>
      <c r="U53" s="25">
        <f>U54+U55+U56</f>
        <v>472</v>
      </c>
      <c r="V53" s="25">
        <f>V54+V55+V56</f>
        <v>0</v>
      </c>
      <c r="W53" s="37">
        <f>V53/U53*100</f>
        <v>0</v>
      </c>
      <c r="X53" s="25">
        <f>X54+X55+X56</f>
        <v>100</v>
      </c>
      <c r="Y53" s="25">
        <f>Y54+Y55+Y56</f>
        <v>0</v>
      </c>
      <c r="Z53" s="25">
        <f>Y53/X53*100</f>
        <v>0</v>
      </c>
      <c r="AA53" s="45">
        <f>AA54+AA55+AA56</f>
        <v>100</v>
      </c>
      <c r="AB53" s="45"/>
      <c r="AC53" s="45"/>
      <c r="AD53" s="45">
        <f>AD54+AD55+AD56</f>
        <v>162</v>
      </c>
      <c r="AE53" s="45"/>
      <c r="AF53" s="45"/>
      <c r="AG53" s="45">
        <f>AG54+AG55+AG56</f>
        <v>202</v>
      </c>
      <c r="AH53" s="45"/>
      <c r="AI53" s="45"/>
      <c r="AJ53" s="45">
        <f>AJ54+AJ55+AJ56</f>
        <v>242</v>
      </c>
      <c r="AK53" s="45"/>
      <c r="AL53" s="45"/>
      <c r="AM53" s="96">
        <f>AM54+AM55+AM56</f>
        <v>66</v>
      </c>
      <c r="AN53" s="96">
        <f>AN54+AN55+AN56</f>
        <v>0</v>
      </c>
      <c r="AO53" s="45"/>
      <c r="AP53" s="96">
        <f>AP54+AP55+AP56</f>
        <v>60</v>
      </c>
      <c r="AQ53" s="96">
        <f>AQ54+AQ55+AQ56</f>
        <v>0</v>
      </c>
      <c r="AR53" s="45"/>
      <c r="AS53" s="96">
        <f>O53+R53+U53+X53+AA53+AD53+AG53+AJ53+AM53+AP53</f>
        <v>2126</v>
      </c>
      <c r="AT53" s="96">
        <f>P53+S53+V53+AB53+AE53+AH53+AK53+AN53+AQ53+Y53</f>
        <v>0</v>
      </c>
      <c r="AU53" s="39">
        <f t="shared" si="4"/>
        <v>0</v>
      </c>
      <c r="AV53" s="48">
        <f t="shared" si="11"/>
        <v>3365</v>
      </c>
      <c r="AW53" s="25">
        <f t="shared" si="5"/>
        <v>32</v>
      </c>
      <c r="AX53" s="49">
        <f t="shared" si="6"/>
        <v>0.95096582466567603</v>
      </c>
    </row>
    <row r="54" spans="1:50" ht="18.75" x14ac:dyDescent="0.3">
      <c r="A54" s="207"/>
      <c r="B54" s="72" t="s">
        <v>48</v>
      </c>
      <c r="C54" s="46">
        <v>140</v>
      </c>
      <c r="D54" s="15">
        <v>10</v>
      </c>
      <c r="E54" s="34">
        <f t="shared" si="7"/>
        <v>7.1428571428571423</v>
      </c>
      <c r="F54" s="15">
        <v>16</v>
      </c>
      <c r="G54" s="15"/>
      <c r="H54" s="15"/>
      <c r="I54" s="15">
        <v>172</v>
      </c>
      <c r="J54" s="15"/>
      <c r="K54" s="40">
        <f t="shared" ref="K54:K62" si="40">J54/I54*100</f>
        <v>0</v>
      </c>
      <c r="L54" s="14">
        <f t="shared" si="0"/>
        <v>328</v>
      </c>
      <c r="M54" s="15">
        <f t="shared" si="1"/>
        <v>10</v>
      </c>
      <c r="N54" s="50">
        <f t="shared" si="2"/>
        <v>3.0487804878048781</v>
      </c>
      <c r="O54" s="46">
        <v>110</v>
      </c>
      <c r="P54" s="15"/>
      <c r="Q54" s="34">
        <f t="shared" si="3"/>
        <v>0</v>
      </c>
      <c r="R54" s="14">
        <v>116</v>
      </c>
      <c r="S54" s="21"/>
      <c r="T54" s="21"/>
      <c r="U54" s="15">
        <v>123</v>
      </c>
      <c r="V54" s="15"/>
      <c r="W54" s="93">
        <f>V54/U54*100</f>
        <v>0</v>
      </c>
      <c r="X54" s="15">
        <v>7</v>
      </c>
      <c r="Y54" s="15"/>
      <c r="Z54" s="34">
        <f>Y54/X54*100</f>
        <v>0</v>
      </c>
      <c r="AA54" s="46">
        <v>7</v>
      </c>
      <c r="AB54" s="95"/>
      <c r="AC54" s="89"/>
      <c r="AD54" s="89">
        <v>23</v>
      </c>
      <c r="AE54" s="89"/>
      <c r="AF54" s="89"/>
      <c r="AG54" s="89">
        <v>23</v>
      </c>
      <c r="AH54" s="89"/>
      <c r="AI54" s="89"/>
      <c r="AJ54" s="89">
        <v>23</v>
      </c>
      <c r="AK54" s="89"/>
      <c r="AL54" s="89"/>
      <c r="AM54" s="89">
        <v>7</v>
      </c>
      <c r="AN54" s="89"/>
      <c r="AO54" s="89"/>
      <c r="AP54" s="89">
        <v>7</v>
      </c>
      <c r="AQ54" s="89"/>
      <c r="AR54" s="89"/>
      <c r="AS54" s="95">
        <f>O54+R54+U54+X54+AA54+AD54+AG54+AJ54+AM54+AP54</f>
        <v>446</v>
      </c>
      <c r="AT54" s="34">
        <f>P54+S54+V54+AB54+AE54+AH54+AK54+AN54+AQ54</f>
        <v>0</v>
      </c>
      <c r="AU54" s="40">
        <f t="shared" si="4"/>
        <v>0</v>
      </c>
      <c r="AV54" s="60">
        <f t="shared" si="11"/>
        <v>774</v>
      </c>
      <c r="AW54" s="59">
        <f t="shared" si="5"/>
        <v>10</v>
      </c>
      <c r="AX54" s="61">
        <f t="shared" si="6"/>
        <v>1.2919896640826873</v>
      </c>
    </row>
    <row r="55" spans="1:50" ht="18.75" x14ac:dyDescent="0.3">
      <c r="A55" s="207"/>
      <c r="B55" s="72" t="s">
        <v>49</v>
      </c>
      <c r="C55" s="46">
        <v>164</v>
      </c>
      <c r="D55" s="15">
        <v>10</v>
      </c>
      <c r="E55" s="34">
        <f t="shared" si="7"/>
        <v>6.0975609756097562</v>
      </c>
      <c r="F55" s="15">
        <v>32</v>
      </c>
      <c r="G55" s="15"/>
      <c r="H55" s="15"/>
      <c r="I55" s="15">
        <v>325</v>
      </c>
      <c r="J55" s="15"/>
      <c r="K55" s="40">
        <f t="shared" si="40"/>
        <v>0</v>
      </c>
      <c r="L55" s="14">
        <f t="shared" si="0"/>
        <v>521</v>
      </c>
      <c r="M55" s="15">
        <f t="shared" si="1"/>
        <v>10</v>
      </c>
      <c r="N55" s="50">
        <f t="shared" si="2"/>
        <v>1.9193857965451053</v>
      </c>
      <c r="O55" s="46">
        <v>204</v>
      </c>
      <c r="P55" s="15"/>
      <c r="Q55" s="34">
        <f t="shared" si="3"/>
        <v>0</v>
      </c>
      <c r="R55" s="14">
        <v>202</v>
      </c>
      <c r="S55" s="21"/>
      <c r="T55" s="21"/>
      <c r="U55" s="15">
        <v>248</v>
      </c>
      <c r="V55" s="15"/>
      <c r="W55" s="93">
        <f t="shared" ref="W55:W56" si="41">V55/U55*100</f>
        <v>0</v>
      </c>
      <c r="X55" s="15">
        <v>46</v>
      </c>
      <c r="Y55" s="15"/>
      <c r="Z55" s="34">
        <f t="shared" ref="Z55:Z56" si="42">Y55/X55*100</f>
        <v>0</v>
      </c>
      <c r="AA55" s="46">
        <v>46</v>
      </c>
      <c r="AB55" s="95"/>
      <c r="AC55" s="89"/>
      <c r="AD55" s="89">
        <v>58</v>
      </c>
      <c r="AE55" s="89"/>
      <c r="AF55" s="89"/>
      <c r="AG55" s="89">
        <v>78</v>
      </c>
      <c r="AH55" s="89"/>
      <c r="AI55" s="89"/>
      <c r="AJ55" s="89">
        <v>98</v>
      </c>
      <c r="AK55" s="89"/>
      <c r="AL55" s="89"/>
      <c r="AM55" s="89">
        <v>26</v>
      </c>
      <c r="AN55" s="89"/>
      <c r="AO55" s="89"/>
      <c r="AP55" s="89">
        <v>26</v>
      </c>
      <c r="AQ55" s="89"/>
      <c r="AR55" s="89"/>
      <c r="AS55" s="95">
        <f t="shared" ref="AS55:AS56" si="43">O55+R55+U55+X55+AA55+AD55+AG55+AJ55+AM55+AP55</f>
        <v>1032</v>
      </c>
      <c r="AT55" s="34">
        <f t="shared" ref="AT55:AT56" si="44">P55+S55+V55+AB55+AE55+AH55+AK55+AN55+AQ55</f>
        <v>0</v>
      </c>
      <c r="AU55" s="40">
        <f t="shared" si="4"/>
        <v>0</v>
      </c>
      <c r="AV55" s="60">
        <f t="shared" si="11"/>
        <v>1553</v>
      </c>
      <c r="AW55" s="59">
        <f t="shared" si="5"/>
        <v>10</v>
      </c>
      <c r="AX55" s="61">
        <f t="shared" si="6"/>
        <v>0.64391500321957496</v>
      </c>
    </row>
    <row r="56" spans="1:50" ht="18.75" x14ac:dyDescent="0.3">
      <c r="A56" s="207"/>
      <c r="B56" s="72" t="s">
        <v>50</v>
      </c>
      <c r="C56" s="46">
        <v>208</v>
      </c>
      <c r="D56" s="15">
        <v>12</v>
      </c>
      <c r="E56" s="34">
        <f t="shared" si="7"/>
        <v>5.7692307692307692</v>
      </c>
      <c r="F56" s="15">
        <v>54</v>
      </c>
      <c r="G56" s="15"/>
      <c r="H56" s="15">
        <f>G56/F56*100</f>
        <v>0</v>
      </c>
      <c r="I56" s="15">
        <v>128</v>
      </c>
      <c r="J56" s="15"/>
      <c r="K56" s="40">
        <f t="shared" si="40"/>
        <v>0</v>
      </c>
      <c r="L56" s="14">
        <f t="shared" si="0"/>
        <v>390</v>
      </c>
      <c r="M56" s="15">
        <f t="shared" si="1"/>
        <v>12</v>
      </c>
      <c r="N56" s="50">
        <f t="shared" si="2"/>
        <v>3.0769230769230771</v>
      </c>
      <c r="O56" s="46">
        <v>36</v>
      </c>
      <c r="P56" s="15"/>
      <c r="Q56" s="34">
        <f t="shared" si="3"/>
        <v>0</v>
      </c>
      <c r="R56" s="14">
        <v>54</v>
      </c>
      <c r="S56" s="21"/>
      <c r="T56" s="21"/>
      <c r="U56" s="15">
        <v>101</v>
      </c>
      <c r="V56" s="15"/>
      <c r="W56" s="93">
        <f t="shared" si="41"/>
        <v>0</v>
      </c>
      <c r="X56" s="15">
        <v>47</v>
      </c>
      <c r="Y56" s="15"/>
      <c r="Z56" s="34">
        <f t="shared" si="42"/>
        <v>0</v>
      </c>
      <c r="AA56" s="46">
        <v>47</v>
      </c>
      <c r="AB56" s="95"/>
      <c r="AC56" s="89"/>
      <c r="AD56" s="89">
        <v>81</v>
      </c>
      <c r="AE56" s="89"/>
      <c r="AF56" s="89"/>
      <c r="AG56" s="89">
        <v>101</v>
      </c>
      <c r="AH56" s="89"/>
      <c r="AI56" s="89"/>
      <c r="AJ56" s="89">
        <v>121</v>
      </c>
      <c r="AK56" s="89"/>
      <c r="AL56" s="89"/>
      <c r="AM56" s="89">
        <v>33</v>
      </c>
      <c r="AN56" s="89"/>
      <c r="AO56" s="89"/>
      <c r="AP56" s="89">
        <v>27</v>
      </c>
      <c r="AQ56" s="89"/>
      <c r="AR56" s="89"/>
      <c r="AS56" s="95">
        <f t="shared" si="43"/>
        <v>648</v>
      </c>
      <c r="AT56" s="34">
        <f t="shared" si="44"/>
        <v>0</v>
      </c>
      <c r="AU56" s="40">
        <f t="shared" si="4"/>
        <v>0</v>
      </c>
      <c r="AV56" s="60">
        <f t="shared" si="11"/>
        <v>1038</v>
      </c>
      <c r="AW56" s="59">
        <f t="shared" si="5"/>
        <v>12</v>
      </c>
      <c r="AX56" s="61">
        <f t="shared" si="6"/>
        <v>1.1560693641618496</v>
      </c>
    </row>
    <row r="57" spans="1:50" ht="18.75" x14ac:dyDescent="0.3">
      <c r="A57" s="207"/>
      <c r="B57" s="72" t="s">
        <v>51</v>
      </c>
      <c r="C57" s="47"/>
      <c r="D57" s="21"/>
      <c r="E57" s="22" t="e">
        <f t="shared" si="7"/>
        <v>#DIV/0!</v>
      </c>
      <c r="F57" s="21"/>
      <c r="G57" s="21"/>
      <c r="H57" s="21"/>
      <c r="I57" s="21"/>
      <c r="J57" s="21"/>
      <c r="K57" s="41" t="e">
        <f t="shared" si="40"/>
        <v>#DIV/0!</v>
      </c>
      <c r="L57" s="14">
        <f t="shared" si="0"/>
        <v>0</v>
      </c>
      <c r="M57" s="15">
        <f t="shared" si="1"/>
        <v>0</v>
      </c>
      <c r="N57" s="50" t="e">
        <f t="shared" si="2"/>
        <v>#DIV/0!</v>
      </c>
      <c r="O57" s="47"/>
      <c r="P57" s="21"/>
      <c r="Q57" s="22" t="e">
        <f t="shared" si="3"/>
        <v>#DIV/0!</v>
      </c>
      <c r="R57" s="21"/>
      <c r="S57" s="21"/>
      <c r="T57" s="21"/>
      <c r="U57" s="15"/>
      <c r="V57" s="15"/>
      <c r="W57" s="93"/>
      <c r="X57" s="15"/>
      <c r="Y57" s="15"/>
      <c r="Z57" s="15"/>
      <c r="AA57" s="46"/>
      <c r="AB57" s="46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6">
        <f t="shared" si="38"/>
        <v>0</v>
      </c>
      <c r="AT57" s="15">
        <f t="shared" si="27"/>
        <v>0</v>
      </c>
      <c r="AU57" s="40" t="e">
        <f t="shared" si="4"/>
        <v>#DIV/0!</v>
      </c>
      <c r="AV57" s="60">
        <f t="shared" si="11"/>
        <v>0</v>
      </c>
      <c r="AW57" s="59">
        <f t="shared" si="5"/>
        <v>0</v>
      </c>
      <c r="AX57" s="61" t="e">
        <f t="shared" si="6"/>
        <v>#DIV/0!</v>
      </c>
    </row>
    <row r="58" spans="1:50" ht="18.75" x14ac:dyDescent="0.3">
      <c r="A58" s="207"/>
      <c r="B58" s="71" t="s">
        <v>38</v>
      </c>
      <c r="C58" s="45">
        <f>C59+C60+C61+C62</f>
        <v>20</v>
      </c>
      <c r="D58" s="25">
        <f>D59+D60+D61+D62</f>
        <v>0</v>
      </c>
      <c r="E58" s="26"/>
      <c r="F58" s="25">
        <f>F59+F60+F61</f>
        <v>247</v>
      </c>
      <c r="G58" s="25">
        <f>G59+G60+G61</f>
        <v>0</v>
      </c>
      <c r="H58" s="26">
        <f>G58/F58*100</f>
        <v>0</v>
      </c>
      <c r="I58" s="25">
        <f>I59+I60+I61</f>
        <v>3337</v>
      </c>
      <c r="J58" s="25">
        <f>J59+J60+J61</f>
        <v>0</v>
      </c>
      <c r="K58" s="39">
        <f t="shared" si="40"/>
        <v>0</v>
      </c>
      <c r="L58" s="48">
        <f t="shared" si="0"/>
        <v>3604</v>
      </c>
      <c r="M58" s="25">
        <f t="shared" si="1"/>
        <v>0</v>
      </c>
      <c r="N58" s="49">
        <f t="shared" si="2"/>
        <v>0</v>
      </c>
      <c r="O58" s="45">
        <f>O59+O60+O61</f>
        <v>220</v>
      </c>
      <c r="P58" s="25">
        <f>P59+P60+P61</f>
        <v>0</v>
      </c>
      <c r="Q58" s="26">
        <f t="shared" si="3"/>
        <v>0</v>
      </c>
      <c r="R58" s="25">
        <f>R59+R60+R61</f>
        <v>314</v>
      </c>
      <c r="S58" s="25">
        <f>S59+S60+S61</f>
        <v>0</v>
      </c>
      <c r="T58" s="25"/>
      <c r="U58" s="25">
        <f>U59+U60+U61</f>
        <v>339</v>
      </c>
      <c r="V58" s="25">
        <f>V59+V60+V61</f>
        <v>0</v>
      </c>
      <c r="W58" s="37"/>
      <c r="X58" s="25">
        <f>X59+X60+X61</f>
        <v>20</v>
      </c>
      <c r="Y58" s="25">
        <f>Y59+Y60+Y61</f>
        <v>0</v>
      </c>
      <c r="Z58" s="25">
        <f>Y58/X58*100</f>
        <v>0</v>
      </c>
      <c r="AA58" s="25">
        <f>AA59+AA60+AA61</f>
        <v>120</v>
      </c>
      <c r="AB58" s="45"/>
      <c r="AC58" s="45"/>
      <c r="AD58" s="25">
        <f>AD59+AD60+AD61</f>
        <v>134</v>
      </c>
      <c r="AE58" s="45"/>
      <c r="AF58" s="45"/>
      <c r="AG58" s="25">
        <f>AG59+AG60+AG61</f>
        <v>134</v>
      </c>
      <c r="AH58" s="45"/>
      <c r="AI58" s="45"/>
      <c r="AJ58" s="25">
        <f>AJ59+AJ60+AJ61</f>
        <v>134</v>
      </c>
      <c r="AK58" s="45"/>
      <c r="AL58" s="45"/>
      <c r="AM58" s="96">
        <f>AM59+AM60+AM61</f>
        <v>20</v>
      </c>
      <c r="AN58" s="96">
        <f>AN59+AN60+AN61</f>
        <v>0</v>
      </c>
      <c r="AO58" s="45"/>
      <c r="AP58" s="96">
        <f>AP59+AP60+AP61</f>
        <v>20</v>
      </c>
      <c r="AQ58" s="96">
        <f>AQ59+AQ60+AQ61</f>
        <v>0</v>
      </c>
      <c r="AR58" s="45"/>
      <c r="AS58" s="96">
        <f>O58+R58+U58+AA58+AD58+AG58+AJ58+AM58+AP58</f>
        <v>1435</v>
      </c>
      <c r="AT58" s="96">
        <f>P58+S58+V58+AB58+AE58+AH58+AK58+AN58+AQ58</f>
        <v>0</v>
      </c>
      <c r="AU58" s="39">
        <f t="shared" si="4"/>
        <v>0</v>
      </c>
      <c r="AV58" s="48">
        <f t="shared" si="11"/>
        <v>5039</v>
      </c>
      <c r="AW58" s="25">
        <f t="shared" si="5"/>
        <v>0</v>
      </c>
      <c r="AX58" s="49">
        <f t="shared" si="6"/>
        <v>0</v>
      </c>
    </row>
    <row r="59" spans="1:50" ht="18.75" x14ac:dyDescent="0.3">
      <c r="A59" s="207"/>
      <c r="B59" s="72" t="s">
        <v>48</v>
      </c>
      <c r="C59" s="46">
        <v>9</v>
      </c>
      <c r="D59" s="15"/>
      <c r="E59" s="34"/>
      <c r="F59" s="15">
        <v>21</v>
      </c>
      <c r="G59" s="15"/>
      <c r="H59" s="34"/>
      <c r="I59" s="15">
        <v>972</v>
      </c>
      <c r="J59" s="15"/>
      <c r="K59" s="40">
        <f t="shared" si="40"/>
        <v>0</v>
      </c>
      <c r="L59" s="14">
        <f t="shared" si="0"/>
        <v>1002</v>
      </c>
      <c r="M59" s="15">
        <f t="shared" si="1"/>
        <v>0</v>
      </c>
      <c r="N59" s="50">
        <f t="shared" si="2"/>
        <v>0</v>
      </c>
      <c r="O59" s="46">
        <v>60</v>
      </c>
      <c r="P59" s="15"/>
      <c r="Q59" s="34">
        <f t="shared" si="3"/>
        <v>0</v>
      </c>
      <c r="R59" s="14">
        <v>68</v>
      </c>
      <c r="S59" s="21"/>
      <c r="T59" s="21"/>
      <c r="U59" s="15">
        <v>68</v>
      </c>
      <c r="V59" s="15"/>
      <c r="W59" s="93">
        <f t="shared" ref="W59:W60" si="45">V59/U59*100</f>
        <v>0</v>
      </c>
      <c r="X59" s="15"/>
      <c r="Y59" s="15"/>
      <c r="Z59" s="34" t="e">
        <f>Y59/X59*100</f>
        <v>#DIV/0!</v>
      </c>
      <c r="AA59" s="15"/>
      <c r="AB59" s="95"/>
      <c r="AC59" s="89"/>
      <c r="AD59" s="89">
        <v>8</v>
      </c>
      <c r="AE59" s="89"/>
      <c r="AF59" s="89"/>
      <c r="AG59" s="89">
        <v>8</v>
      </c>
      <c r="AH59" s="89"/>
      <c r="AI59" s="89"/>
      <c r="AJ59" s="89">
        <v>8</v>
      </c>
      <c r="AK59" s="89"/>
      <c r="AL59" s="89"/>
      <c r="AM59" s="89"/>
      <c r="AN59" s="89"/>
      <c r="AO59" s="89"/>
      <c r="AP59" s="89"/>
      <c r="AQ59" s="89"/>
      <c r="AR59" s="89"/>
      <c r="AS59" s="95">
        <f>O59+R59+U59+X59+AA59+AD59+AG59+AJ59+AM59+AP59</f>
        <v>220</v>
      </c>
      <c r="AT59" s="34">
        <f>P59+S59+V59+Y59+AB59+AE59+AH59+AK59+AN59+AQ59</f>
        <v>0</v>
      </c>
      <c r="AU59" s="40">
        <f t="shared" si="4"/>
        <v>0</v>
      </c>
      <c r="AV59" s="60">
        <f t="shared" si="11"/>
        <v>1222</v>
      </c>
      <c r="AW59" s="59">
        <f t="shared" si="5"/>
        <v>0</v>
      </c>
      <c r="AX59" s="61">
        <f t="shared" si="6"/>
        <v>0</v>
      </c>
    </row>
    <row r="60" spans="1:50" ht="18.75" x14ac:dyDescent="0.3">
      <c r="A60" s="207"/>
      <c r="B60" s="72" t="s">
        <v>49</v>
      </c>
      <c r="C60" s="46">
        <v>11</v>
      </c>
      <c r="D60" s="15"/>
      <c r="E60" s="34"/>
      <c r="F60" s="15">
        <v>78</v>
      </c>
      <c r="G60" s="15"/>
      <c r="H60" s="34"/>
      <c r="I60" s="15">
        <v>1901</v>
      </c>
      <c r="J60" s="15"/>
      <c r="K60" s="40">
        <f t="shared" si="40"/>
        <v>0</v>
      </c>
      <c r="L60" s="14">
        <f t="shared" si="0"/>
        <v>1990</v>
      </c>
      <c r="M60" s="15">
        <f t="shared" si="1"/>
        <v>0</v>
      </c>
      <c r="N60" s="50">
        <f t="shared" si="2"/>
        <v>0</v>
      </c>
      <c r="O60" s="46">
        <v>149</v>
      </c>
      <c r="P60" s="15"/>
      <c r="Q60" s="34">
        <f t="shared" si="3"/>
        <v>0</v>
      </c>
      <c r="R60" s="14">
        <v>184</v>
      </c>
      <c r="S60" s="21"/>
      <c r="T60" s="21"/>
      <c r="U60" s="15">
        <v>193</v>
      </c>
      <c r="V60" s="15"/>
      <c r="W60" s="93">
        <f t="shared" si="45"/>
        <v>0</v>
      </c>
      <c r="X60" s="15">
        <v>9</v>
      </c>
      <c r="Y60" s="15"/>
      <c r="Z60" s="34">
        <f t="shared" ref="Z60:Z61" si="46">Y60/X60*100</f>
        <v>0</v>
      </c>
      <c r="AA60" s="15">
        <v>9</v>
      </c>
      <c r="AB60" s="95"/>
      <c r="AC60" s="89"/>
      <c r="AD60" s="89">
        <v>53</v>
      </c>
      <c r="AE60" s="89"/>
      <c r="AF60" s="89"/>
      <c r="AG60" s="89">
        <v>53</v>
      </c>
      <c r="AH60" s="89"/>
      <c r="AI60" s="89"/>
      <c r="AJ60" s="89">
        <v>53</v>
      </c>
      <c r="AK60" s="89"/>
      <c r="AL60" s="89"/>
      <c r="AM60" s="89">
        <v>9</v>
      </c>
      <c r="AN60" s="89"/>
      <c r="AO60" s="89"/>
      <c r="AP60" s="89">
        <v>9</v>
      </c>
      <c r="AQ60" s="89"/>
      <c r="AR60" s="89"/>
      <c r="AS60" s="95">
        <f t="shared" ref="AS60:AS61" si="47">O60+R60+U60+X60+AA60+AD60+AG60+AJ60+AM60+AP60</f>
        <v>721</v>
      </c>
      <c r="AT60" s="34">
        <f t="shared" ref="AT60:AT61" si="48">P60+S60+V60+Y60+AB60+AE60+AH60+AK60+AN60+AQ60</f>
        <v>0</v>
      </c>
      <c r="AU60" s="40">
        <f t="shared" si="4"/>
        <v>0</v>
      </c>
      <c r="AV60" s="60">
        <f t="shared" si="11"/>
        <v>2711</v>
      </c>
      <c r="AW60" s="59">
        <f t="shared" si="5"/>
        <v>0</v>
      </c>
      <c r="AX60" s="61">
        <f t="shared" si="6"/>
        <v>0</v>
      </c>
    </row>
    <row r="61" spans="1:50" ht="18.75" x14ac:dyDescent="0.3">
      <c r="A61" s="207"/>
      <c r="B61" s="72" t="s">
        <v>50</v>
      </c>
      <c r="C61" s="46"/>
      <c r="D61" s="15"/>
      <c r="E61" s="34"/>
      <c r="F61" s="15">
        <v>148</v>
      </c>
      <c r="G61" s="15"/>
      <c r="H61" s="34">
        <f t="shared" ref="H61:H62" si="49">G61/F61*100</f>
        <v>0</v>
      </c>
      <c r="I61" s="15">
        <v>464</v>
      </c>
      <c r="J61" s="15"/>
      <c r="K61" s="40">
        <f t="shared" si="40"/>
        <v>0</v>
      </c>
      <c r="L61" s="14">
        <f t="shared" si="0"/>
        <v>612</v>
      </c>
      <c r="M61" s="15">
        <f t="shared" si="1"/>
        <v>0</v>
      </c>
      <c r="N61" s="50">
        <f t="shared" si="2"/>
        <v>0</v>
      </c>
      <c r="O61" s="46">
        <v>11</v>
      </c>
      <c r="P61" s="46"/>
      <c r="Q61" s="46">
        <f t="shared" si="3"/>
        <v>0</v>
      </c>
      <c r="R61" s="14">
        <v>62</v>
      </c>
      <c r="S61" s="21"/>
      <c r="T61" s="21"/>
      <c r="U61" s="15">
        <v>78</v>
      </c>
      <c r="V61" s="15"/>
      <c r="W61" s="93">
        <f>V61/U61*100</f>
        <v>0</v>
      </c>
      <c r="X61" s="15">
        <v>11</v>
      </c>
      <c r="Y61" s="15"/>
      <c r="Z61" s="34">
        <f t="shared" si="46"/>
        <v>0</v>
      </c>
      <c r="AA61" s="15">
        <v>111</v>
      </c>
      <c r="AB61" s="95"/>
      <c r="AC61" s="89"/>
      <c r="AD61" s="89">
        <v>73</v>
      </c>
      <c r="AE61" s="89"/>
      <c r="AF61" s="89"/>
      <c r="AG61" s="89">
        <v>73</v>
      </c>
      <c r="AH61" s="89"/>
      <c r="AI61" s="89"/>
      <c r="AJ61" s="89">
        <v>73</v>
      </c>
      <c r="AK61" s="89"/>
      <c r="AL61" s="89"/>
      <c r="AM61" s="89">
        <v>11</v>
      </c>
      <c r="AN61" s="89"/>
      <c r="AO61" s="89"/>
      <c r="AP61" s="89">
        <v>11</v>
      </c>
      <c r="AQ61" s="89"/>
      <c r="AR61" s="89"/>
      <c r="AS61" s="95">
        <f t="shared" si="47"/>
        <v>514</v>
      </c>
      <c r="AT61" s="34">
        <f t="shared" si="48"/>
        <v>0</v>
      </c>
      <c r="AU61" s="40">
        <f t="shared" si="4"/>
        <v>0</v>
      </c>
      <c r="AV61" s="60">
        <f t="shared" si="11"/>
        <v>1126</v>
      </c>
      <c r="AW61" s="59">
        <f t="shared" si="5"/>
        <v>0</v>
      </c>
      <c r="AX61" s="61">
        <f t="shared" si="6"/>
        <v>0</v>
      </c>
    </row>
    <row r="62" spans="1:50" ht="15.75" customHeight="1" x14ac:dyDescent="0.3">
      <c r="A62" s="207"/>
      <c r="B62" s="72" t="s">
        <v>51</v>
      </c>
      <c r="C62" s="47"/>
      <c r="D62" s="21"/>
      <c r="E62" s="22" t="e">
        <f t="shared" si="7"/>
        <v>#DIV/0!</v>
      </c>
      <c r="F62" s="21"/>
      <c r="G62" s="21"/>
      <c r="H62" s="22" t="e">
        <f t="shared" si="49"/>
        <v>#DIV/0!</v>
      </c>
      <c r="I62" s="21"/>
      <c r="J62" s="21"/>
      <c r="K62" s="41" t="e">
        <f t="shared" si="40"/>
        <v>#DIV/0!</v>
      </c>
      <c r="L62" s="14">
        <f t="shared" si="0"/>
        <v>0</v>
      </c>
      <c r="M62" s="15">
        <f t="shared" si="1"/>
        <v>0</v>
      </c>
      <c r="N62" s="50" t="e">
        <f t="shared" si="2"/>
        <v>#DIV/0!</v>
      </c>
      <c r="O62" s="47"/>
      <c r="P62" s="21"/>
      <c r="Q62" s="22" t="e">
        <f t="shared" si="3"/>
        <v>#DIV/0!</v>
      </c>
      <c r="R62" s="21"/>
      <c r="S62" s="21"/>
      <c r="T62" s="21"/>
      <c r="U62" s="15"/>
      <c r="V62" s="15"/>
      <c r="W62" s="93"/>
      <c r="X62" s="15"/>
      <c r="Y62" s="15"/>
      <c r="Z62" s="15"/>
      <c r="AA62" s="46"/>
      <c r="AB62" s="46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6">
        <f t="shared" si="38"/>
        <v>0</v>
      </c>
      <c r="AT62" s="15">
        <f t="shared" si="27"/>
        <v>0</v>
      </c>
      <c r="AU62" s="40" t="e">
        <f t="shared" si="4"/>
        <v>#DIV/0!</v>
      </c>
      <c r="AV62" s="60">
        <f t="shared" si="11"/>
        <v>0</v>
      </c>
      <c r="AW62" s="59">
        <f t="shared" si="5"/>
        <v>0</v>
      </c>
      <c r="AX62" s="61" t="e">
        <f t="shared" si="6"/>
        <v>#DIV/0!</v>
      </c>
    </row>
    <row r="63" spans="1:50" ht="18.75" x14ac:dyDescent="0.3">
      <c r="A63" s="207"/>
      <c r="B63" s="71" t="s">
        <v>39</v>
      </c>
      <c r="C63" s="45">
        <f>C64+C65+C66</f>
        <v>50</v>
      </c>
      <c r="D63" s="25">
        <f>D64+D65+D66</f>
        <v>0</v>
      </c>
      <c r="E63" s="26">
        <f t="shared" si="7"/>
        <v>0</v>
      </c>
      <c r="F63" s="25"/>
      <c r="G63" s="25"/>
      <c r="H63" s="25"/>
      <c r="I63" s="31"/>
      <c r="J63" s="31"/>
      <c r="K63" s="38"/>
      <c r="L63" s="48">
        <f t="shared" si="0"/>
        <v>50</v>
      </c>
      <c r="M63" s="25">
        <f t="shared" si="1"/>
        <v>0</v>
      </c>
      <c r="N63" s="49">
        <f t="shared" si="2"/>
        <v>0</v>
      </c>
      <c r="O63" s="45">
        <f>O64+O65+O66</f>
        <v>0</v>
      </c>
      <c r="P63" s="25">
        <f>P64+P65+P66</f>
        <v>0</v>
      </c>
      <c r="Q63" s="26" t="e">
        <f t="shared" si="3"/>
        <v>#DIV/0!</v>
      </c>
      <c r="R63" s="48">
        <f>R66</f>
        <v>0</v>
      </c>
      <c r="S63" s="48">
        <f>S66</f>
        <v>0</v>
      </c>
      <c r="T63" s="31"/>
      <c r="U63" s="25"/>
      <c r="V63" s="25"/>
      <c r="W63" s="37"/>
      <c r="X63" s="25"/>
      <c r="Y63" s="25"/>
      <c r="Z63" s="25"/>
      <c r="AA63" s="45"/>
      <c r="AB63" s="45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45">
        <f t="shared" si="38"/>
        <v>0</v>
      </c>
      <c r="AT63" s="45">
        <f t="shared" si="27"/>
        <v>0</v>
      </c>
      <c r="AU63" s="39" t="e">
        <f t="shared" si="4"/>
        <v>#DIV/0!</v>
      </c>
      <c r="AV63" s="48">
        <f t="shared" si="11"/>
        <v>50</v>
      </c>
      <c r="AW63" s="25">
        <f t="shared" si="5"/>
        <v>0</v>
      </c>
      <c r="AX63" s="49">
        <f t="shared" si="6"/>
        <v>0</v>
      </c>
    </row>
    <row r="64" spans="1:50" ht="18.75" hidden="1" x14ac:dyDescent="0.3">
      <c r="A64" s="207"/>
      <c r="B64" s="72" t="s">
        <v>48</v>
      </c>
      <c r="C64" s="46"/>
      <c r="D64" s="15"/>
      <c r="E64" s="34"/>
      <c r="F64" s="21"/>
      <c r="G64" s="21"/>
      <c r="H64" s="21"/>
      <c r="I64" s="21"/>
      <c r="J64" s="21"/>
      <c r="K64" s="10"/>
      <c r="L64" s="14">
        <f t="shared" si="0"/>
        <v>0</v>
      </c>
      <c r="M64" s="15">
        <f t="shared" si="1"/>
        <v>0</v>
      </c>
      <c r="N64" s="50"/>
      <c r="O64" s="46"/>
      <c r="P64" s="15"/>
      <c r="Q64" s="34" t="e">
        <f t="shared" si="3"/>
        <v>#DIV/0!</v>
      </c>
      <c r="R64" s="21"/>
      <c r="S64" s="21"/>
      <c r="T64" s="21"/>
      <c r="U64" s="15"/>
      <c r="V64" s="15"/>
      <c r="W64" s="93"/>
      <c r="X64" s="15"/>
      <c r="Y64" s="15"/>
      <c r="Z64" s="15"/>
      <c r="AA64" s="46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6">
        <f t="shared" si="38"/>
        <v>0</v>
      </c>
      <c r="AT64" s="15">
        <f t="shared" si="27"/>
        <v>0</v>
      </c>
      <c r="AU64" s="40" t="e">
        <f t="shared" si="4"/>
        <v>#DIV/0!</v>
      </c>
      <c r="AV64" s="60">
        <f t="shared" si="11"/>
        <v>0</v>
      </c>
      <c r="AW64" s="59">
        <f t="shared" si="5"/>
        <v>0</v>
      </c>
      <c r="AX64" s="61" t="e">
        <f t="shared" si="6"/>
        <v>#DIV/0!</v>
      </c>
    </row>
    <row r="65" spans="1:50" ht="18.75" hidden="1" x14ac:dyDescent="0.3">
      <c r="A65" s="207"/>
      <c r="B65" s="72" t="s">
        <v>49</v>
      </c>
      <c r="C65" s="46"/>
      <c r="D65" s="15"/>
      <c r="E65" s="34"/>
      <c r="F65" s="21"/>
      <c r="G65" s="21"/>
      <c r="H65" s="21"/>
      <c r="I65" s="21"/>
      <c r="J65" s="21"/>
      <c r="K65" s="10"/>
      <c r="L65" s="14">
        <f t="shared" si="0"/>
        <v>0</v>
      </c>
      <c r="M65" s="15">
        <f t="shared" si="1"/>
        <v>0</v>
      </c>
      <c r="N65" s="50"/>
      <c r="O65" s="46"/>
      <c r="P65" s="15"/>
      <c r="Q65" s="34" t="e">
        <f t="shared" si="3"/>
        <v>#DIV/0!</v>
      </c>
      <c r="R65" s="21"/>
      <c r="S65" s="21"/>
      <c r="T65" s="21"/>
      <c r="U65" s="15"/>
      <c r="V65" s="15"/>
      <c r="W65" s="93"/>
      <c r="X65" s="15"/>
      <c r="Y65" s="15"/>
      <c r="Z65" s="15"/>
      <c r="AA65" s="46"/>
      <c r="AB65" s="46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6">
        <f t="shared" si="38"/>
        <v>0</v>
      </c>
      <c r="AT65" s="15">
        <f t="shared" si="27"/>
        <v>0</v>
      </c>
      <c r="AU65" s="40" t="e">
        <f t="shared" si="4"/>
        <v>#DIV/0!</v>
      </c>
      <c r="AV65" s="60">
        <f t="shared" si="11"/>
        <v>0</v>
      </c>
      <c r="AW65" s="59">
        <f t="shared" si="5"/>
        <v>0</v>
      </c>
      <c r="AX65" s="61" t="e">
        <f t="shared" si="6"/>
        <v>#DIV/0!</v>
      </c>
    </row>
    <row r="66" spans="1:50" ht="18.75" x14ac:dyDescent="0.3">
      <c r="A66" s="207"/>
      <c r="B66" s="72" t="s">
        <v>50</v>
      </c>
      <c r="C66" s="46">
        <v>50</v>
      </c>
      <c r="D66" s="15"/>
      <c r="E66" s="34">
        <f t="shared" si="7"/>
        <v>0</v>
      </c>
      <c r="F66" s="21"/>
      <c r="G66" s="21"/>
      <c r="H66" s="21"/>
      <c r="I66" s="21"/>
      <c r="J66" s="21"/>
      <c r="K66" s="10"/>
      <c r="L66" s="14">
        <f t="shared" si="0"/>
        <v>50</v>
      </c>
      <c r="M66" s="15">
        <f t="shared" si="1"/>
        <v>0</v>
      </c>
      <c r="N66" s="50">
        <f t="shared" si="2"/>
        <v>0</v>
      </c>
      <c r="O66" s="46"/>
      <c r="P66" s="15"/>
      <c r="Q66" s="34" t="e">
        <f t="shared" si="3"/>
        <v>#DIV/0!</v>
      </c>
      <c r="R66" s="21"/>
      <c r="S66" s="21"/>
      <c r="T66" s="21"/>
      <c r="U66" s="15"/>
      <c r="V66" s="15"/>
      <c r="W66" s="93"/>
      <c r="X66" s="15"/>
      <c r="Y66" s="15"/>
      <c r="Z66" s="15"/>
      <c r="AA66" s="46"/>
      <c r="AB66" s="4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6">
        <f t="shared" si="38"/>
        <v>0</v>
      </c>
      <c r="AT66" s="15">
        <f t="shared" si="27"/>
        <v>0</v>
      </c>
      <c r="AU66" s="40" t="e">
        <f t="shared" si="4"/>
        <v>#DIV/0!</v>
      </c>
      <c r="AV66" s="60">
        <f t="shared" si="11"/>
        <v>50</v>
      </c>
      <c r="AW66" s="59">
        <f t="shared" si="5"/>
        <v>0</v>
      </c>
      <c r="AX66" s="61">
        <f t="shared" si="6"/>
        <v>0</v>
      </c>
    </row>
    <row r="67" spans="1:50" ht="18.75" x14ac:dyDescent="0.3">
      <c r="A67" s="207"/>
      <c r="B67" s="71" t="s">
        <v>40</v>
      </c>
      <c r="C67" s="45">
        <f>C68+C69+C70</f>
        <v>64</v>
      </c>
      <c r="D67" s="25">
        <f>D68+D69+D70</f>
        <v>0</v>
      </c>
      <c r="E67" s="26">
        <f t="shared" si="7"/>
        <v>0</v>
      </c>
      <c r="F67" s="25"/>
      <c r="G67" s="25"/>
      <c r="H67" s="25"/>
      <c r="I67" s="31"/>
      <c r="J67" s="31"/>
      <c r="K67" s="38"/>
      <c r="L67" s="48">
        <f t="shared" si="0"/>
        <v>64</v>
      </c>
      <c r="M67" s="25">
        <f t="shared" si="1"/>
        <v>0</v>
      </c>
      <c r="N67" s="49">
        <f t="shared" si="2"/>
        <v>0</v>
      </c>
      <c r="O67" s="45">
        <f>O68+O69+O70</f>
        <v>0</v>
      </c>
      <c r="P67" s="25"/>
      <c r="Q67" s="26"/>
      <c r="R67" s="48">
        <f>R68+R69+R70</f>
        <v>37</v>
      </c>
      <c r="S67" s="48">
        <f>S68+S69+S70</f>
        <v>0</v>
      </c>
      <c r="T67" s="31"/>
      <c r="U67" s="25">
        <f>U68+U69+U70</f>
        <v>107</v>
      </c>
      <c r="V67" s="25"/>
      <c r="W67" s="37"/>
      <c r="X67" s="25">
        <f>X68+X69+X70+X71</f>
        <v>70</v>
      </c>
      <c r="Y67" s="25"/>
      <c r="Z67" s="25"/>
      <c r="AA67" s="45">
        <f>AA68+AA69+AA70</f>
        <v>70</v>
      </c>
      <c r="AB67" s="45">
        <f>AB68+AB69+AB70</f>
        <v>0</v>
      </c>
      <c r="AC67" s="88"/>
      <c r="AD67" s="88">
        <f>AD68+AD69+AD70</f>
        <v>107</v>
      </c>
      <c r="AE67" s="88"/>
      <c r="AF67" s="88"/>
      <c r="AG67" s="88">
        <f>AG68+AG69+AG70</f>
        <v>142</v>
      </c>
      <c r="AH67" s="88"/>
      <c r="AI67" s="88"/>
      <c r="AJ67" s="88">
        <f>AJ68+AJ69+AJ70</f>
        <v>107</v>
      </c>
      <c r="AK67" s="88"/>
      <c r="AL67" s="88"/>
      <c r="AM67" s="88">
        <f>AM68+AM69+AM70</f>
        <v>70</v>
      </c>
      <c r="AN67" s="88">
        <f>AN68+AN69+AN70</f>
        <v>0</v>
      </c>
      <c r="AO67" s="88"/>
      <c r="AP67" s="88"/>
      <c r="AQ67" s="88"/>
      <c r="AR67" s="88"/>
      <c r="AS67" s="45">
        <f>O67+R67+U67+AA67+X67+AD67+AG67+AJ67+AM67+AP67</f>
        <v>710</v>
      </c>
      <c r="AT67" s="45">
        <f>P67+S67+V67+AB67+AE67+AH67+AK67+AN67+AQ67</f>
        <v>0</v>
      </c>
      <c r="AU67" s="39">
        <f t="shared" si="4"/>
        <v>0</v>
      </c>
      <c r="AV67" s="48">
        <f t="shared" si="11"/>
        <v>774</v>
      </c>
      <c r="AW67" s="25">
        <f t="shared" si="5"/>
        <v>0</v>
      </c>
      <c r="AX67" s="49">
        <f t="shared" si="6"/>
        <v>0</v>
      </c>
    </row>
    <row r="68" spans="1:50" ht="18.75" x14ac:dyDescent="0.3">
      <c r="A68" s="207"/>
      <c r="B68" s="72" t="s">
        <v>48</v>
      </c>
      <c r="C68" s="46">
        <v>9</v>
      </c>
      <c r="D68" s="15"/>
      <c r="E68" s="34">
        <f t="shared" si="7"/>
        <v>0</v>
      </c>
      <c r="F68" s="21"/>
      <c r="G68" s="21"/>
      <c r="H68" s="21"/>
      <c r="I68" s="21"/>
      <c r="J68" s="21"/>
      <c r="K68" s="10"/>
      <c r="L68" s="14">
        <f t="shared" si="0"/>
        <v>9</v>
      </c>
      <c r="M68" s="15">
        <f t="shared" si="1"/>
        <v>0</v>
      </c>
      <c r="N68" s="50">
        <f t="shared" si="2"/>
        <v>0</v>
      </c>
      <c r="O68" s="46"/>
      <c r="P68" s="46"/>
      <c r="Q68" s="46" t="e">
        <f t="shared" si="3"/>
        <v>#DIV/0!</v>
      </c>
      <c r="R68" s="14">
        <v>8</v>
      </c>
      <c r="S68" s="21"/>
      <c r="T68" s="21"/>
      <c r="U68" s="15">
        <v>20</v>
      </c>
      <c r="V68" s="15"/>
      <c r="W68" s="93"/>
      <c r="X68" s="15">
        <v>12</v>
      </c>
      <c r="Y68" s="15"/>
      <c r="Z68" s="15"/>
      <c r="AA68" s="14">
        <v>12</v>
      </c>
      <c r="AB68" s="46"/>
      <c r="AC68" s="47"/>
      <c r="AD68" s="47">
        <v>20</v>
      </c>
      <c r="AE68" s="47"/>
      <c r="AF68" s="47"/>
      <c r="AG68" s="47">
        <v>20</v>
      </c>
      <c r="AH68" s="47"/>
      <c r="AI68" s="47"/>
      <c r="AJ68" s="47">
        <v>20</v>
      </c>
      <c r="AK68" s="47"/>
      <c r="AL68" s="47"/>
      <c r="AM68" s="47">
        <v>12</v>
      </c>
      <c r="AN68" s="47"/>
      <c r="AO68" s="47"/>
      <c r="AP68" s="47"/>
      <c r="AQ68" s="47"/>
      <c r="AR68" s="47"/>
      <c r="AS68" s="46">
        <f>O68+R68+U68+AA68+X68+AD68+AG68+AJ68+AM68</f>
        <v>124</v>
      </c>
      <c r="AT68" s="15">
        <f>P68+S68+V68+AB68+AE68+AH68+AK68+AN68</f>
        <v>0</v>
      </c>
      <c r="AU68" s="40">
        <f t="shared" si="4"/>
        <v>0</v>
      </c>
      <c r="AV68" s="60">
        <f t="shared" si="11"/>
        <v>133</v>
      </c>
      <c r="AW68" s="59">
        <f t="shared" si="5"/>
        <v>0</v>
      </c>
      <c r="AX68" s="61">
        <f t="shared" si="6"/>
        <v>0</v>
      </c>
    </row>
    <row r="69" spans="1:50" ht="18.75" x14ac:dyDescent="0.3">
      <c r="A69" s="207"/>
      <c r="B69" s="72" t="s">
        <v>49</v>
      </c>
      <c r="C69" s="46">
        <v>12</v>
      </c>
      <c r="D69" s="15"/>
      <c r="E69" s="34">
        <f t="shared" si="7"/>
        <v>0</v>
      </c>
      <c r="F69" s="21"/>
      <c r="G69" s="21"/>
      <c r="H69" s="21"/>
      <c r="I69" s="21"/>
      <c r="J69" s="21"/>
      <c r="K69" s="10"/>
      <c r="L69" s="14">
        <f t="shared" si="0"/>
        <v>12</v>
      </c>
      <c r="M69" s="15">
        <f t="shared" si="1"/>
        <v>0</v>
      </c>
      <c r="N69" s="50">
        <f t="shared" si="2"/>
        <v>0</v>
      </c>
      <c r="O69" s="46"/>
      <c r="P69" s="46"/>
      <c r="Q69" s="46" t="e">
        <f t="shared" si="3"/>
        <v>#DIV/0!</v>
      </c>
      <c r="R69" s="14">
        <v>8</v>
      </c>
      <c r="S69" s="21"/>
      <c r="T69" s="21"/>
      <c r="U69" s="15">
        <v>36</v>
      </c>
      <c r="V69" s="15"/>
      <c r="W69" s="93"/>
      <c r="X69" s="15">
        <v>28</v>
      </c>
      <c r="Y69" s="15"/>
      <c r="Z69" s="15"/>
      <c r="AA69" s="14">
        <v>28</v>
      </c>
      <c r="AB69" s="46"/>
      <c r="AC69" s="47"/>
      <c r="AD69" s="47">
        <v>36</v>
      </c>
      <c r="AE69" s="47"/>
      <c r="AF69" s="47"/>
      <c r="AG69" s="47">
        <v>36</v>
      </c>
      <c r="AH69" s="47"/>
      <c r="AI69" s="47"/>
      <c r="AJ69" s="47">
        <v>36</v>
      </c>
      <c r="AK69" s="47"/>
      <c r="AL69" s="47"/>
      <c r="AM69" s="47">
        <v>28</v>
      </c>
      <c r="AN69" s="47"/>
      <c r="AO69" s="47"/>
      <c r="AP69" s="47"/>
      <c r="AQ69" s="47"/>
      <c r="AR69" s="47"/>
      <c r="AS69" s="46">
        <f t="shared" ref="AS69:AS70" si="50">O69+R69+U69+AA69+X69+AD69+AG69+AJ69+AM69</f>
        <v>236</v>
      </c>
      <c r="AT69" s="15">
        <f t="shared" ref="AT69:AT70" si="51">P69+S69+V69+AB69+AE69+AH69+AK69+AN69</f>
        <v>0</v>
      </c>
      <c r="AU69" s="40">
        <f t="shared" si="4"/>
        <v>0</v>
      </c>
      <c r="AV69" s="60">
        <f t="shared" si="11"/>
        <v>248</v>
      </c>
      <c r="AW69" s="59">
        <f t="shared" si="5"/>
        <v>0</v>
      </c>
      <c r="AX69" s="61">
        <f t="shared" si="6"/>
        <v>0</v>
      </c>
    </row>
    <row r="70" spans="1:50" ht="19.5" thickBot="1" x14ac:dyDescent="0.35">
      <c r="A70" s="208"/>
      <c r="B70" s="72" t="s">
        <v>50</v>
      </c>
      <c r="C70" s="67">
        <v>43</v>
      </c>
      <c r="D70" s="35"/>
      <c r="E70" s="36">
        <f t="shared" ref="E70:E72" si="52">D70/C70*100</f>
        <v>0</v>
      </c>
      <c r="F70" s="27"/>
      <c r="G70" s="27"/>
      <c r="H70" s="27"/>
      <c r="I70" s="27"/>
      <c r="J70" s="27"/>
      <c r="K70" s="42"/>
      <c r="L70" s="14">
        <f t="shared" ref="L70:L77" si="53">C70+F70+I70</f>
        <v>43</v>
      </c>
      <c r="M70" s="15">
        <f t="shared" ref="M70:M80" si="54">D70+G70+J70</f>
        <v>0</v>
      </c>
      <c r="N70" s="50">
        <f t="shared" ref="N70:N80" si="55">M70/L70*100</f>
        <v>0</v>
      </c>
      <c r="O70" s="46"/>
      <c r="P70" s="46"/>
      <c r="Q70" s="46" t="e">
        <f t="shared" ref="Q70:Q80" si="56">P70/O70*100</f>
        <v>#DIV/0!</v>
      </c>
      <c r="R70" s="14">
        <v>21</v>
      </c>
      <c r="S70" s="21"/>
      <c r="T70" s="21"/>
      <c r="U70" s="15">
        <v>51</v>
      </c>
      <c r="V70" s="15"/>
      <c r="W70" s="93"/>
      <c r="X70" s="15">
        <v>30</v>
      </c>
      <c r="Y70" s="15"/>
      <c r="Z70" s="15"/>
      <c r="AA70" s="14">
        <v>30</v>
      </c>
      <c r="AB70" s="46"/>
      <c r="AC70" s="47"/>
      <c r="AD70" s="47">
        <v>51</v>
      </c>
      <c r="AE70" s="47"/>
      <c r="AF70" s="47"/>
      <c r="AG70" s="47">
        <v>86</v>
      </c>
      <c r="AH70" s="47"/>
      <c r="AI70" s="47"/>
      <c r="AJ70" s="47">
        <v>51</v>
      </c>
      <c r="AK70" s="47"/>
      <c r="AL70" s="47"/>
      <c r="AM70" s="47">
        <v>30</v>
      </c>
      <c r="AN70" s="47"/>
      <c r="AO70" s="47"/>
      <c r="AP70" s="47"/>
      <c r="AQ70" s="47"/>
      <c r="AR70" s="47"/>
      <c r="AS70" s="46">
        <f t="shared" si="50"/>
        <v>350</v>
      </c>
      <c r="AT70" s="15">
        <f t="shared" si="51"/>
        <v>0</v>
      </c>
      <c r="AU70" s="40">
        <f t="shared" ref="AU70:AU80" si="57">AT70/AS70*100</f>
        <v>0</v>
      </c>
      <c r="AV70" s="60">
        <f t="shared" ref="AV70:AV77" si="58">AS70+L70</f>
        <v>393</v>
      </c>
      <c r="AW70" s="59">
        <f t="shared" ref="AW70:AW80" si="59">AT70+M70</f>
        <v>0</v>
      </c>
      <c r="AX70" s="61">
        <f t="shared" ref="AX70:AX80" si="60">AW70/AV70*100</f>
        <v>0</v>
      </c>
    </row>
    <row r="71" spans="1:50" ht="19.5" thickBot="1" x14ac:dyDescent="0.35">
      <c r="A71" s="107"/>
      <c r="B71" s="108"/>
      <c r="C71" s="109"/>
      <c r="D71" s="27"/>
      <c r="E71" s="28"/>
      <c r="F71" s="27"/>
      <c r="G71" s="27"/>
      <c r="H71" s="27"/>
      <c r="I71" s="27"/>
      <c r="J71" s="27"/>
      <c r="K71" s="42"/>
      <c r="L71" s="110"/>
      <c r="M71" s="35"/>
      <c r="N71" s="111"/>
      <c r="O71" s="109"/>
      <c r="P71" s="27"/>
      <c r="Q71" s="28"/>
      <c r="R71" s="27"/>
      <c r="S71" s="27"/>
      <c r="T71" s="27"/>
      <c r="U71" s="27"/>
      <c r="V71" s="27"/>
      <c r="W71" s="42"/>
      <c r="X71" s="27"/>
      <c r="Y71" s="27"/>
      <c r="Z71" s="27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67">
        <f t="shared" ref="AS71" si="61">O71+R71+U71+AA71+X71</f>
        <v>0</v>
      </c>
      <c r="AT71" s="35"/>
      <c r="AU71" s="112"/>
      <c r="AV71" s="113"/>
      <c r="AW71" s="114"/>
      <c r="AX71" s="115"/>
    </row>
    <row r="72" spans="1:50" ht="27" customHeight="1" thickBot="1" x14ac:dyDescent="0.4">
      <c r="A72" s="202" t="s">
        <v>56</v>
      </c>
      <c r="B72" s="203"/>
      <c r="C72" s="127">
        <f>C67+C63+C58+C53+C50+C45+C40+C35+C30+C25+C20+C15+C10+C5</f>
        <v>33550</v>
      </c>
      <c r="D72" s="128">
        <f>D67+D63+D58+D53+D50+D45+D40+D35+D30+D25+D20+D15+D10+D5</f>
        <v>13849</v>
      </c>
      <c r="E72" s="129">
        <f t="shared" si="52"/>
        <v>41.278688524590166</v>
      </c>
      <c r="F72" s="130">
        <f>F67+F63+F58+F53+F50+F45+F40+F35+F30+F25+F20+F15+F10+F5</f>
        <v>2471</v>
      </c>
      <c r="G72" s="130">
        <f>G67+G63+G58+G53+G50+G45+G40+G35+G30+G25+G20+G15+G10+G5</f>
        <v>1322</v>
      </c>
      <c r="H72" s="131">
        <f>G72/F72*100</f>
        <v>53.500607041683537</v>
      </c>
      <c r="I72" s="130">
        <f>I67+I63+I58+I53+I50+I45+I40+I35+I30+I25+I20+I15+I10+I5</f>
        <v>3973</v>
      </c>
      <c r="J72" s="130">
        <f t="shared" ref="J72" si="62">J67+J63+J58+J53+J50+J45+J40+J35+J30+J25+J20+J15+J10+J5</f>
        <v>11</v>
      </c>
      <c r="K72" s="132">
        <f>J72/I72*100</f>
        <v>0.27686886483765416</v>
      </c>
      <c r="L72" s="133">
        <f>C72+F72+I72</f>
        <v>39994</v>
      </c>
      <c r="M72" s="128">
        <f t="shared" si="54"/>
        <v>15182</v>
      </c>
      <c r="N72" s="134">
        <f t="shared" si="55"/>
        <v>37.960694104115618</v>
      </c>
      <c r="O72" s="127">
        <f>O67+O63+O58+O53+O50+O45+O40+O35+O30+O25+O20+O15+O10+O5</f>
        <v>1945</v>
      </c>
      <c r="P72" s="128">
        <f>P67+P63+P58+P53+P50+P45+P40+P35+P30+P25+P20+P15+P10+P5</f>
        <v>0</v>
      </c>
      <c r="Q72" s="129">
        <f t="shared" si="56"/>
        <v>0</v>
      </c>
      <c r="R72" s="128">
        <f>R67+R63+R58+R53+R45+R40+R35+R30+R25+R20+R15+R10+R5</f>
        <v>5826</v>
      </c>
      <c r="S72" s="128">
        <f>S67+S63+S58+S53+S45+S40+S35+S30+S25+S20+S15+S10+S5</f>
        <v>50</v>
      </c>
      <c r="T72" s="128"/>
      <c r="U72" s="128">
        <f t="shared" ref="U72:Y72" si="63">U67+U63+U58+U53+U45+U40+U35+U30+U25+U20+U15+U10+U5</f>
        <v>7261</v>
      </c>
      <c r="V72" s="128">
        <f t="shared" si="63"/>
        <v>30</v>
      </c>
      <c r="W72" s="128">
        <f>V72/U72*100</f>
        <v>0.41316623054675666</v>
      </c>
      <c r="X72" s="128">
        <f t="shared" si="63"/>
        <v>2716</v>
      </c>
      <c r="Y72" s="128">
        <f t="shared" si="63"/>
        <v>0</v>
      </c>
      <c r="Z72" s="128">
        <f>Y72/X72*100</f>
        <v>0</v>
      </c>
      <c r="AA72" s="127">
        <f>AA67+AA63+AA58+AA53+AA50+AA45+AA40+AA35+AA30+AA25+AA20+AA15+AA10+AA5</f>
        <v>2995</v>
      </c>
      <c r="AB72" s="127">
        <f t="shared" ref="AB72:AQ72" si="64">AB67+AB63+AB58+AB53+AB50+AB45+AB40+AB35+AB30+AB25+AB20+AB15+AB10+AB5</f>
        <v>0</v>
      </c>
      <c r="AC72" s="127"/>
      <c r="AD72" s="135">
        <f t="shared" si="64"/>
        <v>4355.5</v>
      </c>
      <c r="AE72" s="127">
        <f t="shared" si="64"/>
        <v>60</v>
      </c>
      <c r="AF72" s="127">
        <f>AE72/AD72*100</f>
        <v>1.3775685914361153</v>
      </c>
      <c r="AG72" s="135">
        <f t="shared" si="64"/>
        <v>4924.5</v>
      </c>
      <c r="AH72" s="135">
        <f t="shared" si="64"/>
        <v>0</v>
      </c>
      <c r="AI72" s="135">
        <f t="shared" si="64"/>
        <v>0</v>
      </c>
      <c r="AJ72" s="135">
        <f t="shared" si="64"/>
        <v>7501.5</v>
      </c>
      <c r="AK72" s="135">
        <f t="shared" si="64"/>
        <v>110</v>
      </c>
      <c r="AL72" s="135"/>
      <c r="AM72" s="135">
        <f>AM67+AM63+AM58+AM53+AM50+AM45+AM40+AM35+AM30+AM25+AM20+AM15+AM10+AM5</f>
        <v>4615</v>
      </c>
      <c r="AN72" s="135">
        <f t="shared" si="64"/>
        <v>295</v>
      </c>
      <c r="AO72" s="135"/>
      <c r="AP72" s="135">
        <f t="shared" si="64"/>
        <v>1116</v>
      </c>
      <c r="AQ72" s="135">
        <f t="shared" si="64"/>
        <v>42</v>
      </c>
      <c r="AR72" s="127"/>
      <c r="AS72" s="135">
        <f>O72+R72+U72+X72+AA72+AD72+AG72+AJ72+AM72+AP72</f>
        <v>43255.5</v>
      </c>
      <c r="AT72" s="129">
        <f>P72+S72+V72+Y72+AB72+AE72+AK72+AH72+AN72+AQ72</f>
        <v>587</v>
      </c>
      <c r="AU72" s="137">
        <f t="shared" si="57"/>
        <v>1.3570528603299004</v>
      </c>
      <c r="AV72" s="138">
        <f>AS72+L72</f>
        <v>83249.5</v>
      </c>
      <c r="AW72" s="128">
        <f t="shared" si="59"/>
        <v>15769</v>
      </c>
      <c r="AX72" s="134">
        <f t="shared" si="60"/>
        <v>18.94185550663968</v>
      </c>
    </row>
    <row r="73" spans="1:50" ht="18.75" x14ac:dyDescent="0.3">
      <c r="A73" s="199" t="s">
        <v>55</v>
      </c>
      <c r="B73" s="116"/>
      <c r="C73" s="68"/>
      <c r="D73" s="29"/>
      <c r="E73" s="30"/>
      <c r="F73" s="29"/>
      <c r="G73" s="29"/>
      <c r="H73" s="29"/>
      <c r="I73" s="29"/>
      <c r="J73" s="29"/>
      <c r="K73" s="43"/>
      <c r="L73" s="117"/>
      <c r="M73" s="118"/>
      <c r="N73" s="119"/>
      <c r="O73" s="120"/>
      <c r="P73" s="118"/>
      <c r="Q73" s="121"/>
      <c r="R73" s="118"/>
      <c r="S73" s="118"/>
      <c r="T73" s="118"/>
      <c r="U73" s="118"/>
      <c r="V73" s="118"/>
      <c r="W73" s="122"/>
      <c r="X73" s="118"/>
      <c r="Y73" s="118"/>
      <c r="Z73" s="118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18"/>
      <c r="AU73" s="123"/>
      <c r="AV73" s="124"/>
      <c r="AW73" s="125"/>
      <c r="AX73" s="126"/>
    </row>
    <row r="74" spans="1:50" ht="15.75" customHeight="1" x14ac:dyDescent="0.3">
      <c r="A74" s="200"/>
      <c r="B74" s="9" t="s">
        <v>42</v>
      </c>
      <c r="C74" s="47">
        <v>900</v>
      </c>
      <c r="D74" s="21">
        <v>500</v>
      </c>
      <c r="E74" s="21"/>
      <c r="F74" s="15">
        <v>19535</v>
      </c>
      <c r="G74" s="15"/>
      <c r="H74" s="34">
        <f t="shared" ref="H74:H77" si="65">G74/F74*100</f>
        <v>0</v>
      </c>
      <c r="I74" s="21"/>
      <c r="J74" s="21"/>
      <c r="K74" s="10"/>
      <c r="L74" s="14">
        <f t="shared" si="53"/>
        <v>20435</v>
      </c>
      <c r="M74" s="15">
        <f t="shared" si="54"/>
        <v>500</v>
      </c>
      <c r="N74" s="50">
        <f t="shared" si="55"/>
        <v>2.4467824810374359</v>
      </c>
      <c r="O74" s="46">
        <v>2100</v>
      </c>
      <c r="P74" s="15"/>
      <c r="Q74" s="34">
        <f t="shared" si="56"/>
        <v>0</v>
      </c>
      <c r="R74" s="15">
        <v>2350</v>
      </c>
      <c r="S74" s="15"/>
      <c r="T74" s="15">
        <f>S74/R74*100</f>
        <v>0</v>
      </c>
      <c r="U74" s="15">
        <v>950</v>
      </c>
      <c r="V74" s="15"/>
      <c r="W74" s="93"/>
      <c r="X74" s="15">
        <v>1150</v>
      </c>
      <c r="Y74" s="15"/>
      <c r="Z74" s="15"/>
      <c r="AA74" s="46">
        <v>1150</v>
      </c>
      <c r="AB74" s="46"/>
      <c r="AC74" s="46"/>
      <c r="AD74" s="46">
        <v>1150</v>
      </c>
      <c r="AE74" s="46"/>
      <c r="AF74" s="46"/>
      <c r="AG74" s="46">
        <v>1150</v>
      </c>
      <c r="AH74" s="46"/>
      <c r="AI74" s="46"/>
      <c r="AJ74" s="46">
        <v>1910</v>
      </c>
      <c r="AK74" s="46"/>
      <c r="AL74" s="46"/>
      <c r="AM74" s="46">
        <v>2550</v>
      </c>
      <c r="AN74" s="46"/>
      <c r="AO74" s="46"/>
      <c r="AP74" s="46">
        <v>1400</v>
      </c>
      <c r="AQ74" s="46"/>
      <c r="AR74" s="46"/>
      <c r="AS74" s="46">
        <f>O74+R74+U74+X74+AA74+AD74+AG74+AJ74+AM74+AP74</f>
        <v>15860</v>
      </c>
      <c r="AT74" s="15">
        <f>P74+S74+V74+Y74+AB74+AE74+AH74+AK74+AN74+AQ74</f>
        <v>0</v>
      </c>
      <c r="AU74" s="40">
        <f t="shared" si="57"/>
        <v>0</v>
      </c>
      <c r="AV74" s="60">
        <f>AS74+L74</f>
        <v>36295</v>
      </c>
      <c r="AW74" s="59">
        <f t="shared" si="59"/>
        <v>500</v>
      </c>
      <c r="AX74" s="61">
        <f t="shared" si="60"/>
        <v>1.3776002204160354</v>
      </c>
    </row>
    <row r="75" spans="1:50" ht="18.75" x14ac:dyDescent="0.3">
      <c r="A75" s="200"/>
      <c r="B75" s="9" t="s">
        <v>43</v>
      </c>
      <c r="C75" s="47"/>
      <c r="D75" s="21"/>
      <c r="E75" s="21"/>
      <c r="F75" s="15">
        <v>14206</v>
      </c>
      <c r="G75" s="15">
        <v>820</v>
      </c>
      <c r="H75" s="34">
        <f t="shared" si="65"/>
        <v>5.7722089258059972</v>
      </c>
      <c r="I75" s="21"/>
      <c r="J75" s="21"/>
      <c r="K75" s="10"/>
      <c r="L75" s="14">
        <f t="shared" si="53"/>
        <v>14206</v>
      </c>
      <c r="M75" s="15">
        <f t="shared" si="54"/>
        <v>820</v>
      </c>
      <c r="N75" s="50">
        <f t="shared" si="55"/>
        <v>5.7722089258059972</v>
      </c>
      <c r="O75" s="46">
        <v>5200</v>
      </c>
      <c r="P75" s="15"/>
      <c r="Q75" s="34">
        <f t="shared" si="56"/>
        <v>0</v>
      </c>
      <c r="R75" s="15">
        <v>5306</v>
      </c>
      <c r="S75" s="15"/>
      <c r="T75" s="15">
        <f t="shared" ref="T75:T77" si="66">S75/R75*100</f>
        <v>0</v>
      </c>
      <c r="U75" s="15">
        <v>6306</v>
      </c>
      <c r="V75" s="15"/>
      <c r="W75" s="93"/>
      <c r="X75" s="15">
        <v>2306</v>
      </c>
      <c r="Y75" s="15"/>
      <c r="Z75" s="15"/>
      <c r="AA75" s="46">
        <v>2306</v>
      </c>
      <c r="AB75" s="46"/>
      <c r="AC75" s="46"/>
      <c r="AD75" s="46">
        <v>2306</v>
      </c>
      <c r="AE75" s="46"/>
      <c r="AF75" s="46"/>
      <c r="AG75" s="46">
        <v>2331</v>
      </c>
      <c r="AH75" s="46">
        <v>25</v>
      </c>
      <c r="AI75" s="46"/>
      <c r="AJ75" s="46">
        <v>3996</v>
      </c>
      <c r="AK75" s="46"/>
      <c r="AL75" s="46"/>
      <c r="AM75" s="46">
        <v>2850</v>
      </c>
      <c r="AN75" s="46"/>
      <c r="AO75" s="46"/>
      <c r="AP75" s="46">
        <v>2900</v>
      </c>
      <c r="AQ75" s="46"/>
      <c r="AR75" s="46"/>
      <c r="AS75" s="46">
        <f t="shared" ref="AS75:AS77" si="67">O75+R75+U75+X75+AA75+AD75+AG75+AJ75+AM75+AP75</f>
        <v>35807</v>
      </c>
      <c r="AT75" s="15">
        <f t="shared" ref="AT75:AT77" si="68">P75+S75+V75+Y75+AB75+AE75+AH75+AK75+AN75+AQ75</f>
        <v>25</v>
      </c>
      <c r="AU75" s="40">
        <f t="shared" si="57"/>
        <v>6.981875052364063E-2</v>
      </c>
      <c r="AV75" s="60">
        <f>AS75+L75</f>
        <v>50013</v>
      </c>
      <c r="AW75" s="59">
        <f t="shared" si="59"/>
        <v>845</v>
      </c>
      <c r="AX75" s="61">
        <f t="shared" si="60"/>
        <v>1.6895607142143043</v>
      </c>
    </row>
    <row r="76" spans="1:50" ht="18.75" x14ac:dyDescent="0.3">
      <c r="A76" s="200"/>
      <c r="B76" s="9" t="s">
        <v>44</v>
      </c>
      <c r="C76" s="67"/>
      <c r="D76" s="67"/>
      <c r="E76" s="21"/>
      <c r="F76" s="15">
        <v>670</v>
      </c>
      <c r="G76" s="15"/>
      <c r="H76" s="34">
        <f t="shared" si="65"/>
        <v>0</v>
      </c>
      <c r="I76" s="21"/>
      <c r="J76" s="21"/>
      <c r="K76" s="10"/>
      <c r="L76" s="14">
        <f t="shared" si="53"/>
        <v>670</v>
      </c>
      <c r="M76" s="15">
        <f t="shared" si="54"/>
        <v>0</v>
      </c>
      <c r="N76" s="50">
        <f t="shared" si="55"/>
        <v>0</v>
      </c>
      <c r="O76" s="46"/>
      <c r="P76" s="15"/>
      <c r="Q76" s="34" t="e">
        <f t="shared" si="56"/>
        <v>#DIV/0!</v>
      </c>
      <c r="R76" s="15"/>
      <c r="S76" s="15"/>
      <c r="T76" s="15" t="e">
        <f t="shared" si="66"/>
        <v>#DIV/0!</v>
      </c>
      <c r="U76" s="15">
        <v>200</v>
      </c>
      <c r="V76" s="15"/>
      <c r="W76" s="93"/>
      <c r="X76" s="15">
        <v>200</v>
      </c>
      <c r="Y76" s="15"/>
      <c r="Z76" s="15"/>
      <c r="AA76" s="46">
        <v>200</v>
      </c>
      <c r="AB76" s="46"/>
      <c r="AC76" s="46"/>
      <c r="AD76" s="46">
        <v>200</v>
      </c>
      <c r="AE76" s="46"/>
      <c r="AF76" s="46"/>
      <c r="AG76" s="46">
        <v>200</v>
      </c>
      <c r="AH76" s="46"/>
      <c r="AI76" s="46"/>
      <c r="AJ76" s="46">
        <v>200</v>
      </c>
      <c r="AK76" s="46"/>
      <c r="AL76" s="46"/>
      <c r="AM76" s="46"/>
      <c r="AN76" s="46"/>
      <c r="AO76" s="46"/>
      <c r="AP76" s="46"/>
      <c r="AQ76" s="46"/>
      <c r="AR76" s="46"/>
      <c r="AS76" s="46">
        <f t="shared" si="67"/>
        <v>1200</v>
      </c>
      <c r="AT76" s="15">
        <f t="shared" si="68"/>
        <v>0</v>
      </c>
      <c r="AU76" s="40">
        <f t="shared" si="57"/>
        <v>0</v>
      </c>
      <c r="AV76" s="60">
        <f t="shared" si="58"/>
        <v>1870</v>
      </c>
      <c r="AW76" s="59">
        <f t="shared" si="59"/>
        <v>0</v>
      </c>
      <c r="AX76" s="61">
        <f t="shared" si="60"/>
        <v>0</v>
      </c>
    </row>
    <row r="77" spans="1:50" ht="19.5" thickBot="1" x14ac:dyDescent="0.35">
      <c r="A77" s="201"/>
      <c r="B77" s="108" t="s">
        <v>41</v>
      </c>
      <c r="C77" s="109"/>
      <c r="D77" s="27"/>
      <c r="E77" s="27"/>
      <c r="F77" s="35">
        <v>5830</v>
      </c>
      <c r="G77" s="35"/>
      <c r="H77" s="36">
        <f t="shared" si="65"/>
        <v>0</v>
      </c>
      <c r="I77" s="27"/>
      <c r="J77" s="27"/>
      <c r="K77" s="42"/>
      <c r="L77" s="110">
        <f t="shared" si="53"/>
        <v>5830</v>
      </c>
      <c r="M77" s="35">
        <f t="shared" si="54"/>
        <v>0</v>
      </c>
      <c r="N77" s="111">
        <f t="shared" si="55"/>
        <v>0</v>
      </c>
      <c r="O77" s="67">
        <v>1800</v>
      </c>
      <c r="P77" s="35"/>
      <c r="Q77" s="36">
        <f t="shared" si="56"/>
        <v>0</v>
      </c>
      <c r="R77" s="35">
        <v>2590</v>
      </c>
      <c r="S77" s="35"/>
      <c r="T77" s="35">
        <f t="shared" si="66"/>
        <v>0</v>
      </c>
      <c r="U77" s="35">
        <v>2720</v>
      </c>
      <c r="V77" s="35"/>
      <c r="W77" s="139"/>
      <c r="X77" s="35">
        <v>990</v>
      </c>
      <c r="Y77" s="35"/>
      <c r="Z77" s="35"/>
      <c r="AA77" s="67">
        <v>990</v>
      </c>
      <c r="AB77" s="67"/>
      <c r="AC77" s="67"/>
      <c r="AD77" s="67">
        <v>990</v>
      </c>
      <c r="AE77" s="67"/>
      <c r="AF77" s="67"/>
      <c r="AG77" s="67">
        <v>990</v>
      </c>
      <c r="AH77" s="67"/>
      <c r="AI77" s="67"/>
      <c r="AJ77" s="67">
        <v>1300</v>
      </c>
      <c r="AK77" s="67"/>
      <c r="AL77" s="67"/>
      <c r="AM77" s="67">
        <v>1650</v>
      </c>
      <c r="AN77" s="67"/>
      <c r="AO77" s="67"/>
      <c r="AP77" s="67">
        <v>400</v>
      </c>
      <c r="AQ77" s="67"/>
      <c r="AR77" s="67"/>
      <c r="AS77" s="46">
        <f t="shared" si="67"/>
        <v>14420</v>
      </c>
      <c r="AT77" s="15">
        <f t="shared" si="68"/>
        <v>0</v>
      </c>
      <c r="AU77" s="112">
        <f t="shared" si="57"/>
        <v>0</v>
      </c>
      <c r="AV77" s="113">
        <f t="shared" si="58"/>
        <v>20250</v>
      </c>
      <c r="AW77" s="114">
        <f t="shared" si="59"/>
        <v>0</v>
      </c>
      <c r="AX77" s="115">
        <f t="shared" si="60"/>
        <v>0</v>
      </c>
    </row>
    <row r="78" spans="1:50" ht="19.5" thickBot="1" x14ac:dyDescent="0.35">
      <c r="A78" s="204" t="s">
        <v>57</v>
      </c>
      <c r="B78" s="205"/>
      <c r="C78" s="127">
        <f>C77+C76+C75+C74</f>
        <v>900</v>
      </c>
      <c r="D78" s="128">
        <f>D77+D76+D75+D74</f>
        <v>500</v>
      </c>
      <c r="E78" s="128"/>
      <c r="F78" s="128">
        <f>F77+F76+F75+F74</f>
        <v>40241</v>
      </c>
      <c r="G78" s="128">
        <f>G77+G76+G75+G74</f>
        <v>820</v>
      </c>
      <c r="H78" s="129">
        <f>G78/F78*100</f>
        <v>2.0377227206083348</v>
      </c>
      <c r="I78" s="128"/>
      <c r="J78" s="128"/>
      <c r="K78" s="141"/>
      <c r="L78" s="133">
        <f>C78+F78+I78</f>
        <v>41141</v>
      </c>
      <c r="M78" s="128">
        <f t="shared" si="54"/>
        <v>1320</v>
      </c>
      <c r="N78" s="134">
        <f t="shared" si="55"/>
        <v>3.2084781604725214</v>
      </c>
      <c r="O78" s="127">
        <f>O74+O75+O76+O77</f>
        <v>9100</v>
      </c>
      <c r="P78" s="128">
        <f>P74+P75+P76+P77</f>
        <v>0</v>
      </c>
      <c r="Q78" s="129">
        <f t="shared" si="56"/>
        <v>0</v>
      </c>
      <c r="R78" s="128">
        <f>R77+R76+R75+R74</f>
        <v>10246</v>
      </c>
      <c r="S78" s="128">
        <f t="shared" ref="S78" si="69">S77+S76+S75+S74</f>
        <v>0</v>
      </c>
      <c r="T78" s="129">
        <f>S78/R78*100</f>
        <v>0</v>
      </c>
      <c r="U78" s="142">
        <f>U74+U75+U76+U77</f>
        <v>10176</v>
      </c>
      <c r="V78" s="142"/>
      <c r="W78" s="143"/>
      <c r="X78" s="128">
        <f>X77+X76+X75+X74</f>
        <v>4646</v>
      </c>
      <c r="Y78" s="142"/>
      <c r="Z78" s="142"/>
      <c r="AA78" s="128">
        <f>AA77+AA76+AA75+AA74</f>
        <v>4646</v>
      </c>
      <c r="AB78" s="128">
        <f>AB77+AB76+AB75+AB74</f>
        <v>0</v>
      </c>
      <c r="AC78" s="144"/>
      <c r="AD78" s="129">
        <f>AD74+AD75+AD76+AD77</f>
        <v>4646</v>
      </c>
      <c r="AE78" s="144"/>
      <c r="AF78" s="144"/>
      <c r="AG78" s="128">
        <f>AG74+AG75+AG76+AG77</f>
        <v>4671</v>
      </c>
      <c r="AH78" s="128">
        <f>AH74+AH75+AH76+AH77</f>
        <v>25</v>
      </c>
      <c r="AI78" s="136">
        <f>AH78/AG78*100</f>
        <v>0.53521729822307862</v>
      </c>
      <c r="AJ78" s="129">
        <f>AJ74+AJ75+AJ76+AJ77</f>
        <v>7406</v>
      </c>
      <c r="AK78" s="136">
        <f>AK74+AK75+AK76+AK77</f>
        <v>0</v>
      </c>
      <c r="AL78" s="136"/>
      <c r="AM78" s="129">
        <f>AM74+AM75+AM76+AM77</f>
        <v>7050</v>
      </c>
      <c r="AN78" s="129">
        <f t="shared" ref="AN78:AQ78" si="70">AN74+AN75+AN76+AN77</f>
        <v>0</v>
      </c>
      <c r="AO78" s="129"/>
      <c r="AP78" s="129">
        <f t="shared" si="70"/>
        <v>4700</v>
      </c>
      <c r="AQ78" s="129">
        <f t="shared" si="70"/>
        <v>0</v>
      </c>
      <c r="AR78" s="136"/>
      <c r="AS78" s="129">
        <f>AS74+AS75+AS76+AS77</f>
        <v>67287</v>
      </c>
      <c r="AT78" s="127">
        <f>P78+S78+V78+AB78+Y78+AB78+AE78+AH78</f>
        <v>25</v>
      </c>
      <c r="AU78" s="137">
        <f t="shared" si="57"/>
        <v>3.7154279429904735E-2</v>
      </c>
      <c r="AV78" s="138">
        <f>AS78+L78</f>
        <v>108428</v>
      </c>
      <c r="AW78" s="128">
        <f t="shared" si="59"/>
        <v>1345</v>
      </c>
      <c r="AX78" s="134">
        <f t="shared" si="60"/>
        <v>1.2404544951488545</v>
      </c>
    </row>
    <row r="79" spans="1:50" ht="19.5" thickBot="1" x14ac:dyDescent="0.35">
      <c r="A79" s="145"/>
      <c r="B79" s="146"/>
      <c r="C79" s="106"/>
      <c r="D79" s="106"/>
      <c r="E79" s="106"/>
      <c r="F79" s="106"/>
      <c r="G79" s="106"/>
      <c r="H79" s="140"/>
      <c r="I79" s="106"/>
      <c r="J79" s="106"/>
      <c r="K79" s="106"/>
      <c r="L79" s="147"/>
      <c r="M79" s="148"/>
      <c r="N79" s="149"/>
      <c r="O79" s="150"/>
      <c r="P79" s="146"/>
      <c r="Q79" s="151"/>
      <c r="R79" s="146"/>
      <c r="S79" s="146"/>
      <c r="T79" s="146"/>
      <c r="U79" s="146"/>
      <c r="V79" s="146"/>
      <c r="W79" s="152"/>
      <c r="X79" s="146"/>
      <c r="Y79" s="146"/>
      <c r="Z79" s="146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3"/>
      <c r="AT79" s="148"/>
      <c r="AU79" s="154"/>
      <c r="AV79" s="155"/>
      <c r="AW79" s="156"/>
      <c r="AX79" s="157"/>
    </row>
    <row r="80" spans="1:50" ht="19.5" thickBot="1" x14ac:dyDescent="0.35">
      <c r="A80" s="192" t="s">
        <v>58</v>
      </c>
      <c r="B80" s="193"/>
      <c r="C80" s="69">
        <f>C78+C72</f>
        <v>34450</v>
      </c>
      <c r="D80" s="32">
        <f>D78+D72</f>
        <v>14349</v>
      </c>
      <c r="E80" s="33">
        <f>D80/C80*100</f>
        <v>41.651669085631347</v>
      </c>
      <c r="F80" s="32">
        <f>F78+F72</f>
        <v>42712</v>
      </c>
      <c r="G80" s="32">
        <f>G78+G72</f>
        <v>2142</v>
      </c>
      <c r="H80" s="33">
        <f t="shared" ref="H80" si="71">G80/F80*100</f>
        <v>5.0149840794156209</v>
      </c>
      <c r="I80" s="32">
        <f>I78+I72</f>
        <v>3973</v>
      </c>
      <c r="J80" s="32">
        <f>J78+J72</f>
        <v>11</v>
      </c>
      <c r="K80" s="44">
        <f>J80/I80*100</f>
        <v>0.27686886483765416</v>
      </c>
      <c r="L80" s="158">
        <f>C80+F80+I80</f>
        <v>81135</v>
      </c>
      <c r="M80" s="32">
        <f t="shared" si="54"/>
        <v>16502</v>
      </c>
      <c r="N80" s="159">
        <f t="shared" si="55"/>
        <v>20.338941270721637</v>
      </c>
      <c r="O80" s="69">
        <f>O78+O72</f>
        <v>11045</v>
      </c>
      <c r="P80" s="32">
        <f>P78+P72</f>
        <v>0</v>
      </c>
      <c r="Q80" s="33">
        <f t="shared" si="56"/>
        <v>0</v>
      </c>
      <c r="R80" s="32">
        <f>R78+R72</f>
        <v>16072</v>
      </c>
      <c r="S80" s="32">
        <f>S78+S72</f>
        <v>50</v>
      </c>
      <c r="T80" s="33">
        <f>S80/R80*100</f>
        <v>0.31110004977600797</v>
      </c>
      <c r="U80" s="32">
        <f>U78+U72</f>
        <v>17437</v>
      </c>
      <c r="V80" s="32">
        <f>V78+V72</f>
        <v>30</v>
      </c>
      <c r="W80" s="160">
        <f>V80/U80*100</f>
        <v>0.17204794402706888</v>
      </c>
      <c r="X80" s="32">
        <f>X78+X72</f>
        <v>7362</v>
      </c>
      <c r="Y80" s="32">
        <f>Y78+Y72</f>
        <v>0</v>
      </c>
      <c r="Z80" s="32">
        <f>Y80/X80*100</f>
        <v>0</v>
      </c>
      <c r="AA80" s="69">
        <f>AA78+AA72</f>
        <v>7641</v>
      </c>
      <c r="AB80" s="69">
        <f>AB78+AB72</f>
        <v>0</v>
      </c>
      <c r="AC80" s="69">
        <f>AB80/AA80*100</f>
        <v>0</v>
      </c>
      <c r="AD80" s="69">
        <f>AD78+AD72</f>
        <v>9001.5</v>
      </c>
      <c r="AE80" s="69">
        <f>AE78+AE72</f>
        <v>60</v>
      </c>
      <c r="AF80" s="69">
        <f>AE80/AD80*100</f>
        <v>0.6665555740709882</v>
      </c>
      <c r="AG80" s="161">
        <f>AG78+AG72</f>
        <v>9595.5</v>
      </c>
      <c r="AH80" s="161">
        <f>AH78+AH72</f>
        <v>25</v>
      </c>
      <c r="AI80" s="69">
        <f>AH80/AG80*100</f>
        <v>0.26053879422646031</v>
      </c>
      <c r="AJ80" s="161">
        <f>AJ78+AJ72</f>
        <v>14907.5</v>
      </c>
      <c r="AK80" s="161">
        <f>AK78+AK72</f>
        <v>110</v>
      </c>
      <c r="AL80" s="69">
        <f>AK80/AJ80*100</f>
        <v>0.7378836156297166</v>
      </c>
      <c r="AM80" s="161">
        <f>AM78+AM72</f>
        <v>11665</v>
      </c>
      <c r="AN80" s="161">
        <f>AN78+AN72</f>
        <v>295</v>
      </c>
      <c r="AO80" s="161"/>
      <c r="AP80" s="161">
        <f t="shared" ref="AP80:AQ80" si="72">AP78+AP72</f>
        <v>5816</v>
      </c>
      <c r="AQ80" s="161">
        <f t="shared" si="72"/>
        <v>42</v>
      </c>
      <c r="AR80" s="69"/>
      <c r="AS80" s="162">
        <f>O80+R80+U80+X80+AA80+AD80+AG80+AJ80+AM80+AP80</f>
        <v>110542.5</v>
      </c>
      <c r="AT80" s="33">
        <f>P80+S80+V80+Y80+AB80+AE80+AH80+AK80+AN80+AQ80</f>
        <v>612</v>
      </c>
      <c r="AU80" s="44">
        <f t="shared" si="57"/>
        <v>0.55363321799307952</v>
      </c>
      <c r="AV80" s="163">
        <f>AS80+L80</f>
        <v>191677.5</v>
      </c>
      <c r="AW80" s="32">
        <f t="shared" si="59"/>
        <v>17114</v>
      </c>
      <c r="AX80" s="159">
        <f t="shared" si="60"/>
        <v>8.9285388217187727</v>
      </c>
    </row>
  </sheetData>
  <mergeCells count="26">
    <mergeCell ref="AV2:AX3"/>
    <mergeCell ref="A2:A4"/>
    <mergeCell ref="B2:B3"/>
    <mergeCell ref="R3:T3"/>
    <mergeCell ref="U3:W3"/>
    <mergeCell ref="AS3:AU3"/>
    <mergeCell ref="O2:AU2"/>
    <mergeCell ref="I3:K3"/>
    <mergeCell ref="X3:Z3"/>
    <mergeCell ref="AA3:AC3"/>
    <mergeCell ref="AD3:AF3"/>
    <mergeCell ref="AG3:AI3"/>
    <mergeCell ref="AJ3:AL3"/>
    <mergeCell ref="AM3:AO3"/>
    <mergeCell ref="AP3:AR3"/>
    <mergeCell ref="A1:N1"/>
    <mergeCell ref="A80:B80"/>
    <mergeCell ref="L3:N3"/>
    <mergeCell ref="O3:Q3"/>
    <mergeCell ref="C2:N2"/>
    <mergeCell ref="A73:A77"/>
    <mergeCell ref="A72:B72"/>
    <mergeCell ref="A78:B78"/>
    <mergeCell ref="F3:H3"/>
    <mergeCell ref="C3:E3"/>
    <mergeCell ref="A5:A70"/>
  </mergeCells>
  <pageMargins left="0.25" right="0.25" top="0.75" bottom="0.75" header="0.3" footer="0.3"/>
  <pageSetup paperSize="9" scale="82" fitToHeight="0" orientation="portrait" r:id="rId1"/>
  <rowBreaks count="1" manualBreakCount="1">
    <brk id="39" max="34" man="1"/>
  </rowBreaks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 ДЛГ</vt:lpstr>
      <vt:lpstr>за категоріями</vt:lpstr>
      <vt:lpstr>'за категоріями'!Область_печати</vt:lpstr>
      <vt:lpstr>'по ДЛГ'!Область_печати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2019-06-12T05:25:24Z</cp:lastPrinted>
  <dcterms:created xsi:type="dcterms:W3CDTF">2015-12-16T06:37:27Z</dcterms:created>
  <dcterms:modified xsi:type="dcterms:W3CDTF">2019-11-06T08:56:01Z</dcterms:modified>
</cp:coreProperties>
</file>