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9900" activeTab="0"/>
  </bookViews>
  <sheets>
    <sheet name="напрами діяльності" sheetId="1" r:id="rId1"/>
    <sheet name="Ресурсне забезпечення" sheetId="2" r:id="rId2"/>
  </sheets>
  <definedNames>
    <definedName name="_xlnm._FilterDatabase" localSheetId="1" hidden="1">'Ресурсне забезпечення'!$A$4:$R$877</definedName>
    <definedName name="_xlnm.Print_Titles" localSheetId="0">'напрами діяльності'!$2:$4</definedName>
    <definedName name="_xlnm.Print_Titles" localSheetId="1">'Ресурсне забезпечення'!$2:$4</definedName>
    <definedName name="_xlnm.Print_Area" localSheetId="0">'напрами діяльності'!$A$1:$S$884</definedName>
    <definedName name="_xlnm.Print_Area" localSheetId="1">'Ресурсне забезпечення'!$A$1:$R$883</definedName>
  </definedNames>
  <calcPr fullCalcOnLoad="1"/>
</workbook>
</file>

<file path=xl/sharedStrings.xml><?xml version="1.0" encoding="utf-8"?>
<sst xmlns="http://schemas.openxmlformats.org/spreadsheetml/2006/main" count="3318" uniqueCount="158">
  <si>
    <t>Назва напряму діяльності (пріоритетні завдання)</t>
  </si>
  <si>
    <t>Найменування показника</t>
  </si>
  <si>
    <t>Значення показника</t>
  </si>
  <si>
    <t>Перелік заходів</t>
  </si>
  <si>
    <t>Виконавець</t>
  </si>
  <si>
    <t>Одиниця виміру</t>
  </si>
  <si>
    <t>Очікуваний результат</t>
  </si>
  <si>
    <t>Етапи виконання програми</t>
  </si>
  <si>
    <t>усього</t>
  </si>
  <si>
    <t>за роками</t>
  </si>
  <si>
    <t>Кількість підприємств</t>
  </si>
  <si>
    <t>Львівське ОУЛМГ</t>
  </si>
  <si>
    <t>ОКСЛГП "Галсільліс"</t>
  </si>
  <si>
    <t>Міноборони</t>
  </si>
  <si>
    <t xml:space="preserve">Інші постійні лісокористувачі </t>
  </si>
  <si>
    <t xml:space="preserve">площа природно-заповідного фонду,  тис. гектарів </t>
  </si>
  <si>
    <t>1) Проведення комплексу заходів із збереження територій та об'єктів природно-заповідного фонду державного та місцевого значення</t>
  </si>
  <si>
    <t>державний бюджет</t>
  </si>
  <si>
    <t>га</t>
  </si>
  <si>
    <t>місцевий бюджет</t>
  </si>
  <si>
    <t>інші кошти</t>
  </si>
  <si>
    <t>Разом</t>
  </si>
  <si>
    <t xml:space="preserve">2. Підвищення рівня лісистості </t>
  </si>
  <si>
    <t xml:space="preserve">площа лісорозведення, тис. гектарів </t>
  </si>
  <si>
    <t>1) виконання робіт із створення захисних лісових насаджень та полезахисних лісових смуг на землях, які не зайняті лісом (деградованих, малопродуктивних тощо)</t>
  </si>
  <si>
    <t>2) оформлення державних актів на право постійного користування землею для лісорозведення  </t>
  </si>
  <si>
    <t>3) придбання і оновлення парку лісогосподарської техніки і знарядь для лісорозведення     </t>
  </si>
  <si>
    <t>од</t>
  </si>
  <si>
    <t>3. Нарощування ресурсного та екологічного потенціалу лісів, забезпечення ведення лісового господарства на засадах сталого розвитку  </t>
  </si>
  <si>
    <t>площа відновлення лісів,
 тис. гектарів        </t>
  </si>
  <si>
    <t>1) створення лісових культур, сприяння природному відновленню лісів</t>
  </si>
  <si>
    <t>2) догляд за лісовими культурами в переводі на однократний</t>
  </si>
  <si>
    <t>3) доповнення лісових культур</t>
  </si>
  <si>
    <t>4) обробіток грунту під лісові культури</t>
  </si>
  <si>
    <t>5) заготівля  лісового насіння - разом</t>
  </si>
  <si>
    <t>кг</t>
  </si>
  <si>
    <t>6) вирощування садивного матеріалу</t>
  </si>
  <si>
    <t>тис.шт</t>
  </si>
  <si>
    <t>7) вирощування садивного матеріалу із закритою кореневою системою, завершення будівництва теплиць</t>
  </si>
  <si>
    <t>4. Вирощування садивного матеріалу із закритою кореневою системою</t>
  </si>
  <si>
    <t>Створення лісорозсадницького комплексу на базі ДП "Львівський лісовий селекційно-насіннєвий центр"</t>
  </si>
  <si>
    <t>3) вирощування садивного матеріалу, створення і утримання селекційних комплексів, плантацій, розсадників і насіннєвих заводів         </t>
  </si>
  <si>
    <t>5. Формування і оздоровлення лісів та інші заходи</t>
  </si>
  <si>
    <t>Рубки догляду за лісом  </t>
  </si>
  <si>
    <t>1) освітлення, прочищення, проріджування, прохідні рубки</t>
  </si>
  <si>
    <t>тис.кбм</t>
  </si>
  <si>
    <t>Формування і оздоровлення лісів та інші заходи, пов'язані з веденням лісового господарства</t>
  </si>
  <si>
    <t>2) санітарні, лісовідновні рубки, рубки переформування та інші лісогосподарські заходи</t>
  </si>
  <si>
    <t>Допоміжні лісогосподарські роботи</t>
  </si>
  <si>
    <t xml:space="preserve">3) відведення лісосік під рубки формування і оздоровлення лісів та інші заходи, трелювання деревини на верхні склади, ремонт і утримання наявної лісодорожної мережі </t>
  </si>
  <si>
    <t>4) придбання і оновлення парку лісогосподарської техніки і знарядь          </t>
  </si>
  <si>
    <t>5) будівництво об’єктів лісогосподарського призначення      </t>
  </si>
  <si>
    <t>   </t>
  </si>
  <si>
    <t>6)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</si>
  <si>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осіб</t>
  </si>
  <si>
    <t>6. Підвищення стійкості лісових екосистем, забезпечення охорони і захисту лісів</t>
  </si>
  <si>
    <t>Охорона лісу від пожеж, боротьба зі шкідниками та хворобами лісу</t>
  </si>
  <si>
    <t>1) забезпечення охорони лісів від пожеж, утримання відомчої пожежної охорони, пожежно-хімічних станцій, гасіння лісових пожеж, протипожежне облаштування лісів</t>
  </si>
  <si>
    <t>тис.га</t>
  </si>
  <si>
    <t>2) влаштування та догляд за мінералізованими смугами</t>
  </si>
  <si>
    <t>км</t>
  </si>
  <si>
    <t>3) будівництво об’єктів протипожежного призначення (пожежні станції, пожежно-спостережні вежі, щогли, пункти)</t>
  </si>
  <si>
    <t>4) придбання пожежних автомобілів та іншої пожежної техніки, засобів пожежогасіння та зв’язку       </t>
  </si>
  <si>
    <t>площа, на якій проведені лісозахисні заходи, тис. гектарів         </t>
  </si>
  <si>
    <t>5) здійснення лісозахисних заходів, зокрема проведення лісопатологічних обстежень, винищувальних робіт в осередках шкідників і хвороб, виробництво біологічних препаратів         </t>
  </si>
  <si>
    <t>7. Ліквідація наслідків масового всихання ялинових та соснових насаджень</t>
  </si>
  <si>
    <t>Проведення комплексу заходів із заміни всихаючих насаджень на корінні деревостани та покращення санітарного стану лісів</t>
  </si>
  <si>
    <t>1) лісопатологічні обстеження пошкоджених шкідниками і хворобами ділянок лісу</t>
  </si>
  <si>
    <t>2) наукові дослідження та обгрунтування лісогосподарських заходів по ліквідації наслідків всихання насаджень</t>
  </si>
  <si>
    <t>3) будівництво лісових доріг</t>
  </si>
  <si>
    <t>4) придбання еколого-зберігаючого обладнання та технологій</t>
  </si>
  <si>
    <t>5) проведення заходів із розробки всихаючих насаджень та їх заміна на корінні, стійкі до шкідників та хвороб ліси</t>
  </si>
  <si>
    <t>8. Відтворення, охорона і раціональне використання мисливської фауни      </t>
  </si>
  <si>
    <t>обсяг середніх витрат на 1 тис. гектарів мисливських угідь, пов’язаних з охороною і відтворенням мисливських тварин, гривень</t>
  </si>
  <si>
    <t>ведення мисливського господарства, здійснення державного регулювання і контролю у галузі мисливського господарства та полювання, охорона, використання і відтворення мисливської фауни, збереження та поліпшення стану мисливських угідь  </t>
  </si>
  <si>
    <t>9. Раціональне використання лісових ресурсів</t>
  </si>
  <si>
    <t>обсяг заготовленої під час проведення  рубок головного користування ліквідної деревини, тис. куб. метрів</t>
  </si>
  <si>
    <t>1) заготівля ліквідної деревини під час проведення рубок головного користування  </t>
  </si>
  <si>
    <t>  </t>
  </si>
  <si>
    <t>2) впровадження  еколого-безпечних технологій заготівлі і транспортування деревини    </t>
  </si>
  <si>
    <t>протяжність збудованих, реконструйованих і  відновлених доріг лісогоспо-дарського призначення, кілометрів</t>
  </si>
  <si>
    <t>3) будівництво, реконструкція і відновлення доріг лісогосподарського призначення</t>
  </si>
  <si>
    <t>4) придбання дорожньо-будівельної техніки  </t>
  </si>
  <si>
    <t>5) заготівля продуктів побічного користування лісом</t>
  </si>
  <si>
    <t>10. Підвищення ефективності управління лісовим господарством                                                         </t>
  </si>
  <si>
    <t>кількість штатних одиниць працівників територіальних органів    </t>
  </si>
  <si>
    <t>1) забезпечення керівництва та управління у галузі лісового і мисливського господарства </t>
  </si>
  <si>
    <t>11.Лісовпорядкування та проектно-вишукувальні роботи</t>
  </si>
  <si>
    <t>площа, на якій проведене базове лісовпорядкування, тис. гектарів       </t>
  </si>
  <si>
    <t>1) проведення базового лісовпорядкування (довгострокове планування лісогосподарського виробництва для окремих лісокористувачів)</t>
  </si>
  <si>
    <t>площа, на якій проведене безперервне лісовпорядкування, тис. гектарів</t>
  </si>
  <si>
    <t>2) проведення безперервного лісовпорядкування (щорічна актуалізація бази даних  лісового фонду України)</t>
  </si>
  <si>
    <t>3) проведення інвентаризації та оцінки лісового фонду з використанням статистичних методів</t>
  </si>
  <si>
    <t>площа, на якій ведеться державний облік лісів, тис. гектарів  </t>
  </si>
  <si>
    <t>4) ведення державного обліку лісів, узагальнення відомостей про природний, господарський стан та правовий режим лісового фонду</t>
  </si>
  <si>
    <t>5) впорядкування мисливських угідь та розроблення перспективних планів ведення мисливського господарства    </t>
  </si>
  <si>
    <t>6) проведення грунтово-лісотипологічного обстеження (встановлення зонально-типологічної основи ведення лісового господарства)   </t>
  </si>
  <si>
    <t>7) проведення моніторингу стану лісів</t>
  </si>
  <si>
    <t>8) визначення експлуатаційних запасів побічного користування лісом</t>
  </si>
  <si>
    <t>9) проведення  інших робіт з лісовпорядку-вання (коригування та придбання картографічних матеріалів, аеро і космічних знімків, впровадження геоінформаційних технологій)</t>
  </si>
  <si>
    <t>10) оформлення державних актів на право постійного користування землею (крім земель для лісорозведення)</t>
  </si>
  <si>
    <t>12. Покращення наукового  забезпечення розвитку лісового господарства                             </t>
  </si>
  <si>
    <t>кількість проведених наукових досліджень  </t>
  </si>
  <si>
    <t>1) проведення наукових досліджень у галузі лісового господарства</t>
  </si>
  <si>
    <t>НЛТУ</t>
  </si>
  <si>
    <t>Інститут екології Карпат</t>
  </si>
  <si>
    <t>УкрНДІгірліс</t>
  </si>
  <si>
    <t>Інші наукові заклади</t>
  </si>
  <si>
    <t>13. Забезпечення розвитку міжнародного співробітництва у галузі лісового господарства  </t>
  </si>
  <si>
    <t>кількість заходів, проведених міжнародними лісівничими організаціями, у яких взято участь  </t>
  </si>
  <si>
    <t>забезпечення участі у роботі міжнародних лісівничих організацій</t>
  </si>
  <si>
    <t>14.Забезпечення розвитку рекреаційної та туристичної інфраструктури, провадження еколого-просвітницької діяльності     </t>
  </si>
  <si>
    <t>кількість створених рекреаційно-просвітницьких об’єктів</t>
  </si>
  <si>
    <t>1) забезпечення розвитку в лісах рекреаційної та туристичної інфраструктури   </t>
  </si>
  <si>
    <t>кількість шкільних лісництв</t>
  </si>
  <si>
    <t>2) забезпечення екологічного виховання населення, інформування громадськості про стан лісового господарства</t>
  </si>
  <si>
    <t>15. Екологічна сертифікація лісів</t>
  </si>
  <si>
    <t xml:space="preserve">площа сертифікації лісів,  тис.гектарів </t>
  </si>
  <si>
    <t>2) Здійснення заходів по екологічній сертифікації лісів</t>
  </si>
  <si>
    <t>16. Впровадження електронного обліку деревини</t>
  </si>
  <si>
    <t>1) Придбання обладнання для запровадження електронного обліку деревини</t>
  </si>
  <si>
    <t>од.</t>
  </si>
  <si>
    <t>Найменування завдання</t>
  </si>
  <si>
    <t>Найменування заходу</t>
  </si>
  <si>
    <t>Всього витрат на виконання програми, тис. гривень</t>
  </si>
  <si>
    <t>Разом за завданням 1     
у тому числі </t>
  </si>
  <si>
    <t>Разом за завданням 2    
у тому числі </t>
  </si>
  <si>
    <t>6)  вирощування садивного матеріалу</t>
  </si>
  <si>
    <t>Разом за завданням 3    
у тому числі </t>
  </si>
  <si>
    <t>1) вирощування садивного матеріалу, створення і утримання селекційних комплексів, плантацій, розсадників і насіннєвих заводів         </t>
  </si>
  <si>
    <t>Разом за завданням 5 
у тому числі </t>
  </si>
  <si>
    <t>Разом за завданням 6 
у тому числі </t>
  </si>
  <si>
    <t>Разом за завданням 7
у тому числі </t>
  </si>
  <si>
    <t>Разом за завданням 9
у тому числі </t>
  </si>
  <si>
    <t>Разом за завданням 10
у тому числі </t>
  </si>
  <si>
    <t>8) визначення експлуатаційних запасів продукції побічного користування лісом</t>
  </si>
  <si>
    <t>9) оформлення державних актів на право постійного користування землею (крім земель для лісорозведення)</t>
  </si>
  <si>
    <t>Разом за завданням 11
у тому числі </t>
  </si>
  <si>
    <t>Разом за завданням 12
у тому числі </t>
  </si>
  <si>
    <t>Разом за завданням 13
у тому числі </t>
  </si>
  <si>
    <t>Разом за завданням 14
у тому числі </t>
  </si>
  <si>
    <t>Разом за завданням 15
у тому числі </t>
  </si>
  <si>
    <t>Разом за завданням 16
у тому числі </t>
  </si>
  <si>
    <t>Разом за Програмою  </t>
  </si>
  <si>
    <t>ВСЬОГО</t>
  </si>
  <si>
    <t>у тому числі</t>
  </si>
  <si>
    <t>зокрема за виконавцями</t>
  </si>
  <si>
    <t>1) Здійснення заходів по екологічній сертифікації лісів</t>
  </si>
  <si>
    <t>1. Збереження біологічного різноманіття, утримання територій та об'єктів природно-заповідного фонду державного, регіонального та місцевого значення</t>
  </si>
  <si>
    <t>Джерела фінансування (державний, обласний, місцевий бюджет, інші джерела)</t>
  </si>
  <si>
    <r>
      <t xml:space="preserve">Ресурсне забезпечення заходів обласної цільової програми розвитку лісового господарства Львівської області на 2017 – 2021 роки                                                                                     </t>
    </r>
    <r>
      <rPr>
        <b/>
        <sz val="11"/>
        <color indexed="8"/>
        <rFont val="Calibri"/>
        <family val="2"/>
      </rPr>
      <t>Додаток 3 до Програми</t>
    </r>
  </si>
  <si>
    <r>
      <t xml:space="preserve">Напрями діяльності та заходи обласної цільової програми розвитку лісового господарства Львівської області на 2017 – 2021 роки                                            </t>
    </r>
    <r>
      <rPr>
        <b/>
        <sz val="11"/>
        <color indexed="8"/>
        <rFont val="Calibri"/>
        <family val="2"/>
      </rPr>
      <t>Додаток 2 до Програми</t>
    </r>
  </si>
  <si>
    <t xml:space="preserve">Керівник установи головного </t>
  </si>
  <si>
    <t>розпорядника коштів –</t>
  </si>
  <si>
    <t xml:space="preserve"> директор департаменту</t>
  </si>
  <si>
    <t>економічної політики Львівської</t>
  </si>
  <si>
    <r>
      <t>обласної державної адміністрації</t>
    </r>
    <r>
      <rPr>
        <b/>
        <sz val="14"/>
        <color indexed="8"/>
        <rFont val="Times New Roman"/>
        <family val="1"/>
      </rPr>
      <t xml:space="preserve">      </t>
    </r>
  </si>
  <si>
    <r>
      <t>Роман ФИЛИПІВ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</si>
</sst>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_-* #,##0.00_р_._-;\-* #,##0.00_р_._-;_-* &quot;-&quot;??_р_._-;_-@_-"/>
    <numFmt numFmtId="178" formatCode="#,##0_ ;\-#,##0\ "/>
    <numFmt numFmtId="179" formatCode="_-* #,##0.0\ _г_р_н_._-;\-* #,##0.0\ _г_р_н_._-;_-* &quot;-&quot;??\ _г_р_н_._-;_-@_-"/>
    <numFmt numFmtId="180" formatCode="_-* #,##0\ _г_р_н_._-;\-* #,##0\ _г_р_н_._-;_-* &quot;-&quot;??\ _г_р_н_.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_р_._-;\-* #,##0.0_р_._-;_-* &quot;-&quot;?_р_._-;_-@_-"/>
    <numFmt numFmtId="189" formatCode="_-* #,##0_р_._-;\-* #,##0_р_._-;_-* &quot;-&quot;?_р_._-;_-@_-"/>
    <numFmt numFmtId="190" formatCode="_-* #,##0_р_._-;\-* #,##0_р_._-;_-* &quot;-&quot;??_р_._-;_-@_-"/>
    <numFmt numFmtId="191" formatCode="#,##0.0_ ;\-#,##0.0\ "/>
    <numFmt numFmtId="192" formatCode="_-* #,##0.0_р_._-;\-* #,##0.0_р_._-;_-* &quot;-&quot;??_р_._-;_-@_-"/>
    <numFmt numFmtId="193" formatCode="_-* #,##0.0_₴_-;\-* #,##0.0_₴_-;_-* &quot;-&quot;?_₴_-;_-@_-"/>
    <numFmt numFmtId="194" formatCode="_-* #,##0.0\ _г_р_н_._-;\-* #,##0.0\ _г_р_н_._-;_-* &quot;-&quot;?\ _г_р_н_._-;_-@_-"/>
    <numFmt numFmtId="195" formatCode="&quot;Так&quot;;&quot;Так&quot;;&quot;Ні&quot;"/>
    <numFmt numFmtId="196" formatCode="&quot;Істина&quot;;&quot;Істина&quot;;&quot;Хибність&quot;"/>
    <numFmt numFmtId="197" formatCode="&quot;Увімк&quot;;&quot;Увімк&quot;;&quot;Вимк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7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8"/>
      <name val="Arial Narrow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26" fillId="25" borderId="10" xfId="0" applyFont="1" applyFill="1" applyBorder="1" applyAlignment="1">
      <alignment horizontal="justify" vertical="center" wrapText="1"/>
    </xf>
    <xf numFmtId="0" fontId="26" fillId="7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center" vertical="center" wrapText="1"/>
    </xf>
    <xf numFmtId="176" fontId="27" fillId="24" borderId="10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center" vertical="center" wrapText="1"/>
    </xf>
    <xf numFmtId="176" fontId="22" fillId="25" borderId="10" xfId="0" applyNumberFormat="1" applyFont="1" applyFill="1" applyBorder="1" applyAlignment="1">
      <alignment horizontal="center" vertical="center" wrapText="1"/>
    </xf>
    <xf numFmtId="176" fontId="27" fillId="25" borderId="10" xfId="0" applyNumberFormat="1" applyFont="1" applyFill="1" applyBorder="1" applyAlignment="1">
      <alignment vertical="center" wrapText="1"/>
    </xf>
    <xf numFmtId="0" fontId="26" fillId="7" borderId="11" xfId="0" applyFont="1" applyFill="1" applyBorder="1" applyAlignment="1">
      <alignment horizontal="center" vertical="center" wrapText="1"/>
    </xf>
    <xf numFmtId="176" fontId="22" fillId="7" borderId="10" xfId="0" applyNumberFormat="1" applyFont="1" applyFill="1" applyBorder="1" applyAlignment="1">
      <alignment horizontal="center" vertical="center" wrapText="1"/>
    </xf>
    <xf numFmtId="176" fontId="27" fillId="7" borderId="10" xfId="0" applyNumberFormat="1" applyFont="1" applyFill="1" applyBorder="1" applyAlignment="1">
      <alignment vertical="center" wrapText="1"/>
    </xf>
    <xf numFmtId="0" fontId="26" fillId="5" borderId="10" xfId="0" applyFont="1" applyFill="1" applyBorder="1" applyAlignment="1">
      <alignment horizontal="justify" vertical="center" wrapText="1"/>
    </xf>
    <xf numFmtId="0" fontId="26" fillId="5" borderId="11" xfId="0" applyFont="1" applyFill="1" applyBorder="1" applyAlignment="1">
      <alignment horizontal="center" vertical="center" wrapText="1"/>
    </xf>
    <xf numFmtId="176" fontId="22" fillId="5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2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vertical="center" wrapText="1"/>
    </xf>
    <xf numFmtId="3" fontId="22" fillId="7" borderId="10" xfId="0" applyNumberFormat="1" applyFont="1" applyFill="1" applyBorder="1" applyAlignment="1">
      <alignment horizontal="center" vertical="center" wrapText="1"/>
    </xf>
    <xf numFmtId="3" fontId="27" fillId="7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 applyProtection="1">
      <alignment horizontal="center"/>
      <protection/>
    </xf>
    <xf numFmtId="172" fontId="24" fillId="0" borderId="10" xfId="0" applyNumberFormat="1" applyFont="1" applyFill="1" applyBorder="1" applyAlignment="1" applyProtection="1">
      <alignment horizontal="center"/>
      <protection/>
    </xf>
    <xf numFmtId="0" fontId="26" fillId="24" borderId="10" xfId="0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center" vertical="top" wrapText="1"/>
    </xf>
    <xf numFmtId="172" fontId="24" fillId="25" borderId="10" xfId="0" applyNumberFormat="1" applyFont="1" applyFill="1" applyBorder="1" applyAlignment="1">
      <alignment vertical="top" wrapText="1"/>
    </xf>
    <xf numFmtId="2" fontId="24" fillId="25" borderId="10" xfId="0" applyNumberFormat="1" applyFont="1" applyFill="1" applyBorder="1" applyAlignment="1">
      <alignment horizontal="center" vertical="top" wrapText="1"/>
    </xf>
    <xf numFmtId="2" fontId="24" fillId="25" borderId="10" xfId="0" applyNumberFormat="1" applyFont="1" applyFill="1" applyBorder="1" applyAlignment="1">
      <alignment vertical="top" wrapText="1"/>
    </xf>
    <xf numFmtId="0" fontId="26" fillId="7" borderId="10" xfId="0" applyFont="1" applyFill="1" applyBorder="1" applyAlignment="1">
      <alignment horizontal="center" vertical="center" wrapText="1"/>
    </xf>
    <xf numFmtId="172" fontId="24" fillId="7" borderId="10" xfId="0" applyNumberFormat="1" applyFont="1" applyFill="1" applyBorder="1" applyAlignment="1">
      <alignment horizontal="center" vertical="top" wrapText="1"/>
    </xf>
    <xf numFmtId="172" fontId="24" fillId="7" borderId="10" xfId="0" applyNumberFormat="1" applyFont="1" applyFill="1" applyBorder="1" applyAlignment="1">
      <alignment vertical="top" wrapText="1"/>
    </xf>
    <xf numFmtId="2" fontId="24" fillId="7" borderId="10" xfId="0" applyNumberFormat="1" applyFont="1" applyFill="1" applyBorder="1" applyAlignment="1">
      <alignment horizontal="center" vertical="top" wrapText="1"/>
    </xf>
    <xf numFmtId="2" fontId="24" fillId="7" borderId="10" xfId="0" applyNumberFormat="1" applyFont="1" applyFill="1" applyBorder="1" applyAlignment="1">
      <alignment vertical="top" wrapText="1"/>
    </xf>
    <xf numFmtId="2" fontId="24" fillId="5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48" applyFont="1" applyFill="1" applyBorder="1" applyAlignment="1">
      <alignment horizontal="center"/>
      <protection/>
    </xf>
    <xf numFmtId="0" fontId="27" fillId="0" borderId="10" xfId="48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176" fontId="24" fillId="17" borderId="10" xfId="0" applyNumberFormat="1" applyFont="1" applyFill="1" applyBorder="1" applyAlignment="1" applyProtection="1">
      <alignment vertical="center"/>
      <protection locked="0"/>
    </xf>
    <xf numFmtId="0" fontId="27" fillId="0" borderId="10" xfId="48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26" fillId="24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justify" vertical="center" wrapText="1"/>
    </xf>
    <xf numFmtId="0" fontId="26" fillId="7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76" fontId="24" fillId="0" borderId="10" xfId="0" applyNumberFormat="1" applyFont="1" applyFill="1" applyBorder="1" applyAlignment="1" applyProtection="1">
      <alignment horizontal="center" vertical="center"/>
      <protection locked="0"/>
    </xf>
    <xf numFmtId="176" fontId="27" fillId="24" borderId="10" xfId="0" applyNumberFormat="1" applyFont="1" applyFill="1" applyBorder="1" applyAlignment="1">
      <alignment horizontal="right" vertical="center" wrapText="1"/>
    </xf>
    <xf numFmtId="176" fontId="27" fillId="25" borderId="10" xfId="0" applyNumberFormat="1" applyFont="1" applyFill="1" applyBorder="1" applyAlignment="1">
      <alignment horizontal="right" vertical="center" wrapText="1"/>
    </xf>
    <xf numFmtId="176" fontId="27" fillId="7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vertical="top" wrapText="1"/>
    </xf>
    <xf numFmtId="176" fontId="35" fillId="0" borderId="10" xfId="0" applyNumberFormat="1" applyFont="1" applyFill="1" applyBorder="1" applyAlignment="1">
      <alignment horizontal="right" vertical="center" wrapText="1"/>
    </xf>
    <xf numFmtId="176" fontId="35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/>
    </xf>
    <xf numFmtId="176" fontId="36" fillId="0" borderId="10" xfId="0" applyNumberFormat="1" applyFont="1" applyFill="1" applyBorder="1" applyAlignment="1">
      <alignment horizontal="right" vertical="center" wrapText="1"/>
    </xf>
    <xf numFmtId="176" fontId="24" fillId="17" borderId="10" xfId="0" applyNumberFormat="1" applyFont="1" applyFill="1" applyBorder="1" applyAlignment="1" applyProtection="1">
      <alignment horizontal="center" vertical="center"/>
      <protection locked="0"/>
    </xf>
    <xf numFmtId="176" fontId="22" fillId="17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176" fontId="3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37" fillId="24" borderId="10" xfId="0" applyFont="1" applyFill="1" applyBorder="1" applyAlignment="1">
      <alignment horizontal="justify" vertical="center" wrapText="1"/>
    </xf>
    <xf numFmtId="176" fontId="38" fillId="24" borderId="10" xfId="0" applyNumberFormat="1" applyFont="1" applyFill="1" applyBorder="1" applyAlignment="1">
      <alignment horizontal="right" vertical="center" wrapText="1"/>
    </xf>
    <xf numFmtId="176" fontId="38" fillId="24" borderId="12" xfId="0" applyNumberFormat="1" applyFont="1" applyFill="1" applyBorder="1" applyAlignment="1">
      <alignment horizontal="right" vertical="center" wrapText="1"/>
    </xf>
    <xf numFmtId="0" fontId="37" fillId="25" borderId="10" xfId="0" applyFont="1" applyFill="1" applyBorder="1" applyAlignment="1">
      <alignment horizontal="justify" vertical="center" wrapText="1"/>
    </xf>
    <xf numFmtId="176" fontId="38" fillId="25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/>
    </xf>
    <xf numFmtId="0" fontId="37" fillId="7" borderId="10" xfId="0" applyFont="1" applyFill="1" applyBorder="1" applyAlignment="1">
      <alignment horizontal="justify" vertical="center" wrapText="1"/>
    </xf>
    <xf numFmtId="176" fontId="38" fillId="7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35" fillId="0" borderId="10" xfId="0" applyNumberFormat="1" applyFont="1" applyFill="1" applyBorder="1" applyAlignment="1">
      <alignment horizontal="right" wrapText="1"/>
    </xf>
    <xf numFmtId="176" fontId="16" fillId="0" borderId="0" xfId="0" applyNumberFormat="1" applyFont="1" applyFill="1" applyBorder="1" applyAlignment="1">
      <alignment/>
    </xf>
    <xf numFmtId="176" fontId="22" fillId="0" borderId="13" xfId="0" applyNumberFormat="1" applyFont="1" applyFill="1" applyBorder="1" applyAlignment="1">
      <alignment horizontal="center" vertical="center" wrapText="1"/>
    </xf>
    <xf numFmtId="176" fontId="35" fillId="0" borderId="13" xfId="0" applyNumberFormat="1" applyFont="1" applyFill="1" applyBorder="1" applyAlignment="1">
      <alignment horizontal="right" wrapText="1"/>
    </xf>
    <xf numFmtId="176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justify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justify" vertical="center" wrapText="1"/>
    </xf>
    <xf numFmtId="0" fontId="26" fillId="7" borderId="0" xfId="0" applyFont="1" applyFill="1" applyBorder="1" applyAlignment="1">
      <alignment horizontal="justify" vertical="center" wrapText="1"/>
    </xf>
    <xf numFmtId="0" fontId="26" fillId="5" borderId="0" xfId="0" applyFont="1" applyFill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5"/>
  <sheetViews>
    <sheetView showGridLines="0" showZeros="0" tabSelected="1" view="pageBreakPreview" zoomScaleSheetLayoutView="10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3" sqref="A73:A84"/>
    </sheetView>
  </sheetViews>
  <sheetFormatPr defaultColWidth="9.140625" defaultRowHeight="15"/>
  <cols>
    <col min="1" max="1" width="12.421875" style="1" customWidth="1"/>
    <col min="2" max="2" width="20.7109375" style="1" customWidth="1"/>
    <col min="3" max="3" width="0" style="87" hidden="1" customWidth="1"/>
    <col min="4" max="9" width="9.28125" style="87" hidden="1" customWidth="1"/>
    <col min="10" max="10" width="18.140625" style="1" customWidth="1"/>
    <col min="11" max="11" width="15.421875" style="88" customWidth="1"/>
    <col min="12" max="12" width="18.00390625" style="89" customWidth="1"/>
    <col min="13" max="13" width="10.140625" style="89" customWidth="1"/>
    <col min="14" max="14" width="10.28125" style="87" customWidth="1"/>
    <col min="15" max="19" width="9.7109375" style="1" customWidth="1"/>
    <col min="20" max="16384" width="9.140625" style="1" customWidth="1"/>
  </cols>
  <sheetData>
    <row r="1" spans="1:19" ht="38.25" customHeight="1">
      <c r="A1" s="190" t="s">
        <v>151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20.25" customHeight="1">
      <c r="A2" s="192" t="s">
        <v>0</v>
      </c>
      <c r="B2" s="189" t="s">
        <v>1</v>
      </c>
      <c r="C2" s="189" t="s">
        <v>2</v>
      </c>
      <c r="D2" s="189"/>
      <c r="E2" s="189"/>
      <c r="F2" s="189"/>
      <c r="G2" s="189"/>
      <c r="H2" s="189"/>
      <c r="I2" s="189"/>
      <c r="J2" s="189" t="s">
        <v>3</v>
      </c>
      <c r="K2" s="192" t="s">
        <v>4</v>
      </c>
      <c r="L2" s="193" t="s">
        <v>149</v>
      </c>
      <c r="M2" s="195" t="s">
        <v>5</v>
      </c>
      <c r="N2" s="194" t="s">
        <v>6</v>
      </c>
      <c r="O2" s="188" t="s">
        <v>7</v>
      </c>
      <c r="P2" s="188"/>
      <c r="Q2" s="188"/>
      <c r="R2" s="188"/>
      <c r="S2" s="188"/>
    </row>
    <row r="3" spans="1:19" s="3" customFormat="1" ht="13.5" customHeight="1">
      <c r="A3" s="192"/>
      <c r="B3" s="189"/>
      <c r="C3" s="189" t="s">
        <v>8</v>
      </c>
      <c r="D3" s="189" t="s">
        <v>9</v>
      </c>
      <c r="E3" s="189"/>
      <c r="F3" s="189"/>
      <c r="G3" s="189"/>
      <c r="H3" s="189"/>
      <c r="I3" s="189"/>
      <c r="J3" s="189"/>
      <c r="K3" s="192"/>
      <c r="L3" s="193"/>
      <c r="M3" s="196"/>
      <c r="N3" s="194"/>
      <c r="O3" s="188">
        <v>2017</v>
      </c>
      <c r="P3" s="188">
        <v>2018</v>
      </c>
      <c r="Q3" s="188">
        <v>2019</v>
      </c>
      <c r="R3" s="188">
        <v>2020</v>
      </c>
      <c r="S3" s="188">
        <v>2021</v>
      </c>
    </row>
    <row r="4" spans="1:19" ht="15">
      <c r="A4" s="192"/>
      <c r="B4" s="189"/>
      <c r="C4" s="189"/>
      <c r="D4" s="2">
        <v>2010</v>
      </c>
      <c r="E4" s="2">
        <v>2011</v>
      </c>
      <c r="F4" s="2">
        <v>2012</v>
      </c>
      <c r="G4" s="2">
        <v>2013</v>
      </c>
      <c r="H4" s="2">
        <v>2014</v>
      </c>
      <c r="I4" s="2">
        <v>2015</v>
      </c>
      <c r="J4" s="189"/>
      <c r="K4" s="192"/>
      <c r="L4" s="193"/>
      <c r="M4" s="197"/>
      <c r="N4" s="194"/>
      <c r="O4" s="188"/>
      <c r="P4" s="188"/>
      <c r="Q4" s="188"/>
      <c r="R4" s="188"/>
      <c r="S4" s="188"/>
    </row>
    <row r="5" spans="1:19" ht="15">
      <c r="A5" s="145"/>
      <c r="B5" s="148" t="s">
        <v>10</v>
      </c>
      <c r="C5" s="4"/>
      <c r="D5" s="4"/>
      <c r="E5" s="4"/>
      <c r="F5" s="4"/>
      <c r="G5" s="4"/>
      <c r="H5" s="4"/>
      <c r="I5" s="4"/>
      <c r="J5" s="148"/>
      <c r="K5" s="198" t="s">
        <v>11</v>
      </c>
      <c r="L5" s="198"/>
      <c r="M5" s="5"/>
      <c r="N5" s="6">
        <f>SUM(O5:S5)/5</f>
        <v>20</v>
      </c>
      <c r="O5" s="7">
        <v>20</v>
      </c>
      <c r="P5" s="7">
        <v>20</v>
      </c>
      <c r="Q5" s="7">
        <v>20</v>
      </c>
      <c r="R5" s="7">
        <v>20</v>
      </c>
      <c r="S5" s="7">
        <v>20</v>
      </c>
    </row>
    <row r="6" spans="1:19" ht="15">
      <c r="A6" s="146"/>
      <c r="B6" s="149"/>
      <c r="C6" s="4"/>
      <c r="D6" s="4"/>
      <c r="E6" s="4"/>
      <c r="F6" s="4"/>
      <c r="G6" s="4"/>
      <c r="H6" s="4"/>
      <c r="I6" s="4"/>
      <c r="J6" s="149"/>
      <c r="K6" s="198" t="s">
        <v>12</v>
      </c>
      <c r="L6" s="198"/>
      <c r="M6" s="5"/>
      <c r="N6" s="6">
        <f>SUM(O6:S6)/5</f>
        <v>18</v>
      </c>
      <c r="O6" s="7">
        <v>18</v>
      </c>
      <c r="P6" s="7">
        <v>18</v>
      </c>
      <c r="Q6" s="7">
        <v>18</v>
      </c>
      <c r="R6" s="7">
        <v>18</v>
      </c>
      <c r="S6" s="7">
        <v>18</v>
      </c>
    </row>
    <row r="7" spans="1:19" ht="15">
      <c r="A7" s="146"/>
      <c r="B7" s="149"/>
      <c r="C7" s="4"/>
      <c r="D7" s="4"/>
      <c r="E7" s="4"/>
      <c r="F7" s="4"/>
      <c r="G7" s="4"/>
      <c r="H7" s="4"/>
      <c r="I7" s="4"/>
      <c r="J7" s="149"/>
      <c r="K7" s="198" t="s">
        <v>13</v>
      </c>
      <c r="L7" s="198"/>
      <c r="M7" s="5"/>
      <c r="N7" s="6">
        <f>SUM(O7:S7)/5</f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</row>
    <row r="8" spans="1:19" ht="15">
      <c r="A8" s="147"/>
      <c r="B8" s="150"/>
      <c r="C8" s="4"/>
      <c r="D8" s="4"/>
      <c r="E8" s="4"/>
      <c r="F8" s="4"/>
      <c r="G8" s="4"/>
      <c r="H8" s="4"/>
      <c r="I8" s="4"/>
      <c r="J8" s="150"/>
      <c r="K8" s="198" t="s">
        <v>14</v>
      </c>
      <c r="L8" s="198"/>
      <c r="M8" s="5"/>
      <c r="N8" s="6">
        <f>SUM(O8:S8)/5</f>
        <v>2</v>
      </c>
      <c r="O8" s="7">
        <v>2</v>
      </c>
      <c r="P8" s="7">
        <v>2</v>
      </c>
      <c r="Q8" s="7">
        <v>2</v>
      </c>
      <c r="R8" s="7">
        <v>2</v>
      </c>
      <c r="S8" s="7">
        <v>2</v>
      </c>
    </row>
    <row r="9" spans="1:19" s="12" customFormat="1" ht="15" customHeight="1">
      <c r="A9" s="151" t="s">
        <v>148</v>
      </c>
      <c r="B9" s="151" t="s">
        <v>15</v>
      </c>
      <c r="C9" s="125">
        <v>415</v>
      </c>
      <c r="D9" s="125">
        <v>26.5</v>
      </c>
      <c r="E9" s="125">
        <v>50</v>
      </c>
      <c r="F9" s="125">
        <v>60</v>
      </c>
      <c r="G9" s="125">
        <v>81</v>
      </c>
      <c r="H9" s="125">
        <v>92.5</v>
      </c>
      <c r="I9" s="125">
        <v>105</v>
      </c>
      <c r="J9" s="151" t="s">
        <v>16</v>
      </c>
      <c r="K9" s="157" t="s">
        <v>11</v>
      </c>
      <c r="L9" s="8" t="s">
        <v>17</v>
      </c>
      <c r="M9" s="9" t="s">
        <v>18</v>
      </c>
      <c r="N9" s="10">
        <f aca="true" t="shared" si="0" ref="N9:N23">SUM(O9:S9)</f>
        <v>172.5</v>
      </c>
      <c r="O9" s="11">
        <v>34.5</v>
      </c>
      <c r="P9" s="11">
        <v>34.5</v>
      </c>
      <c r="Q9" s="11">
        <v>34.5</v>
      </c>
      <c r="R9" s="11">
        <v>34.5</v>
      </c>
      <c r="S9" s="11">
        <v>34.5</v>
      </c>
    </row>
    <row r="10" spans="1:19" s="12" customFormat="1" ht="15">
      <c r="A10" s="151"/>
      <c r="B10" s="151"/>
      <c r="C10" s="125"/>
      <c r="D10" s="125"/>
      <c r="E10" s="125"/>
      <c r="F10" s="125"/>
      <c r="G10" s="125"/>
      <c r="H10" s="125"/>
      <c r="I10" s="125"/>
      <c r="J10" s="151"/>
      <c r="K10" s="157"/>
      <c r="L10" s="13" t="s">
        <v>19</v>
      </c>
      <c r="M10" s="9" t="s">
        <v>18</v>
      </c>
      <c r="N10" s="10">
        <f t="shared" si="0"/>
        <v>78</v>
      </c>
      <c r="O10" s="11">
        <v>15.6</v>
      </c>
      <c r="P10" s="11">
        <v>15.6</v>
      </c>
      <c r="Q10" s="11">
        <v>15.6</v>
      </c>
      <c r="R10" s="11">
        <v>15.6</v>
      </c>
      <c r="S10" s="11">
        <v>15.6</v>
      </c>
    </row>
    <row r="11" spans="1:19" s="12" customFormat="1" ht="15">
      <c r="A11" s="151"/>
      <c r="B11" s="151"/>
      <c r="C11" s="125"/>
      <c r="D11" s="125"/>
      <c r="E11" s="125"/>
      <c r="F11" s="125"/>
      <c r="G11" s="125"/>
      <c r="H11" s="125"/>
      <c r="I11" s="125"/>
      <c r="J11" s="151"/>
      <c r="K11" s="157"/>
      <c r="L11" s="14" t="s">
        <v>20</v>
      </c>
      <c r="M11" s="9" t="s">
        <v>18</v>
      </c>
      <c r="N11" s="10">
        <f t="shared" si="0"/>
        <v>1177.5</v>
      </c>
      <c r="O11" s="11">
        <v>235.5</v>
      </c>
      <c r="P11" s="11">
        <v>235.5</v>
      </c>
      <c r="Q11" s="11">
        <v>235.5</v>
      </c>
      <c r="R11" s="11">
        <v>235.5</v>
      </c>
      <c r="S11" s="11">
        <v>235.5</v>
      </c>
    </row>
    <row r="12" spans="1:19" s="12" customFormat="1" ht="15">
      <c r="A12" s="151"/>
      <c r="B12" s="151"/>
      <c r="C12" s="15">
        <v>21.32</v>
      </c>
      <c r="D12" s="16">
        <v>1.4</v>
      </c>
      <c r="E12" s="16">
        <v>2.1</v>
      </c>
      <c r="F12" s="16">
        <v>2.7</v>
      </c>
      <c r="G12" s="16">
        <v>4.21</v>
      </c>
      <c r="H12" s="16">
        <v>5.01</v>
      </c>
      <c r="I12" s="16">
        <v>5.9</v>
      </c>
      <c r="J12" s="151"/>
      <c r="K12" s="158" t="s">
        <v>12</v>
      </c>
      <c r="L12" s="8" t="s">
        <v>17</v>
      </c>
      <c r="M12" s="9" t="s">
        <v>18</v>
      </c>
      <c r="N12" s="10">
        <f t="shared" si="0"/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s="12" customFormat="1" ht="15">
      <c r="A13" s="151"/>
      <c r="B13" s="151"/>
      <c r="C13" s="134">
        <v>11.24</v>
      </c>
      <c r="D13" s="134">
        <v>0.9</v>
      </c>
      <c r="E13" s="134">
        <v>1.5</v>
      </c>
      <c r="F13" s="134">
        <v>1.7</v>
      </c>
      <c r="G13" s="134">
        <v>2.15</v>
      </c>
      <c r="H13" s="134">
        <v>2.39</v>
      </c>
      <c r="I13" s="134">
        <v>2.6</v>
      </c>
      <c r="J13" s="151"/>
      <c r="K13" s="158"/>
      <c r="L13" s="13" t="s">
        <v>19</v>
      </c>
      <c r="M13" s="9" t="s">
        <v>18</v>
      </c>
      <c r="N13" s="10">
        <f t="shared" si="0"/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s="12" customFormat="1" ht="15">
      <c r="A14" s="151"/>
      <c r="B14" s="151"/>
      <c r="C14" s="134"/>
      <c r="D14" s="134"/>
      <c r="E14" s="134"/>
      <c r="F14" s="134"/>
      <c r="G14" s="134"/>
      <c r="H14" s="134"/>
      <c r="I14" s="134"/>
      <c r="J14" s="151"/>
      <c r="K14" s="158"/>
      <c r="L14" s="14" t="s">
        <v>20</v>
      </c>
      <c r="M14" s="9" t="s">
        <v>18</v>
      </c>
      <c r="N14" s="10">
        <f t="shared" si="0"/>
        <v>49</v>
      </c>
      <c r="O14" s="11">
        <v>9.8</v>
      </c>
      <c r="P14" s="11">
        <v>9.8</v>
      </c>
      <c r="Q14" s="11">
        <v>9.8</v>
      </c>
      <c r="R14" s="11">
        <v>9.8</v>
      </c>
      <c r="S14" s="11">
        <v>9.8</v>
      </c>
    </row>
    <row r="15" spans="1:19" s="12" customFormat="1" ht="15">
      <c r="A15" s="151"/>
      <c r="B15" s="151"/>
      <c r="C15" s="15">
        <v>9.93</v>
      </c>
      <c r="D15" s="15">
        <v>0.3</v>
      </c>
      <c r="E15" s="15">
        <v>1.2</v>
      </c>
      <c r="F15" s="15">
        <v>1.5</v>
      </c>
      <c r="G15" s="15">
        <v>1.94</v>
      </c>
      <c r="H15" s="15">
        <v>2.29</v>
      </c>
      <c r="I15" s="15">
        <v>2.7</v>
      </c>
      <c r="J15" s="151"/>
      <c r="K15" s="135" t="s">
        <v>13</v>
      </c>
      <c r="L15" s="8" t="s">
        <v>17</v>
      </c>
      <c r="M15" s="9" t="s">
        <v>18</v>
      </c>
      <c r="N15" s="10">
        <f t="shared" si="0"/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s="12" customFormat="1" ht="15">
      <c r="A16" s="151"/>
      <c r="B16" s="151"/>
      <c r="C16" s="134">
        <v>32.28</v>
      </c>
      <c r="D16" s="134">
        <v>1.8</v>
      </c>
      <c r="E16" s="134">
        <v>3.7</v>
      </c>
      <c r="F16" s="134">
        <v>4.5</v>
      </c>
      <c r="G16" s="134">
        <v>6.48</v>
      </c>
      <c r="H16" s="134">
        <v>7.4</v>
      </c>
      <c r="I16" s="134">
        <v>8.4</v>
      </c>
      <c r="J16" s="151"/>
      <c r="K16" s="135"/>
      <c r="L16" s="13" t="s">
        <v>19</v>
      </c>
      <c r="M16" s="9" t="s">
        <v>18</v>
      </c>
      <c r="N16" s="10">
        <f t="shared" si="0"/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s="12" customFormat="1" ht="15">
      <c r="A17" s="151"/>
      <c r="B17" s="151"/>
      <c r="C17" s="134"/>
      <c r="D17" s="134"/>
      <c r="E17" s="134"/>
      <c r="F17" s="134"/>
      <c r="G17" s="134"/>
      <c r="H17" s="134"/>
      <c r="I17" s="134"/>
      <c r="J17" s="151"/>
      <c r="K17" s="135"/>
      <c r="L17" s="14" t="s">
        <v>20</v>
      </c>
      <c r="M17" s="9" t="s">
        <v>18</v>
      </c>
      <c r="N17" s="10">
        <f t="shared" si="0"/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s="12" customFormat="1" ht="15">
      <c r="A18" s="151"/>
      <c r="B18" s="151"/>
      <c r="C18" s="15">
        <v>32.38</v>
      </c>
      <c r="D18" s="15">
        <v>1.9</v>
      </c>
      <c r="E18" s="15">
        <v>3.7</v>
      </c>
      <c r="F18" s="15">
        <v>4.5</v>
      </c>
      <c r="G18" s="15">
        <v>6.48</v>
      </c>
      <c r="H18" s="15">
        <v>7.4</v>
      </c>
      <c r="I18" s="15">
        <v>8.4</v>
      </c>
      <c r="J18" s="151"/>
      <c r="K18" s="135" t="s">
        <v>14</v>
      </c>
      <c r="L18" s="8" t="s">
        <v>17</v>
      </c>
      <c r="M18" s="9" t="s">
        <v>18</v>
      </c>
      <c r="N18" s="10">
        <f t="shared" si="0"/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s="12" customFormat="1" ht="15">
      <c r="A19" s="151"/>
      <c r="B19" s="151"/>
      <c r="C19" s="134">
        <v>10.34</v>
      </c>
      <c r="D19" s="134">
        <v>0.5</v>
      </c>
      <c r="E19" s="134">
        <v>1.4</v>
      </c>
      <c r="F19" s="134">
        <v>1.6</v>
      </c>
      <c r="G19" s="134">
        <v>2.05</v>
      </c>
      <c r="H19" s="134">
        <v>2.29</v>
      </c>
      <c r="I19" s="134">
        <v>2.5</v>
      </c>
      <c r="J19" s="151"/>
      <c r="K19" s="135"/>
      <c r="L19" s="13" t="s">
        <v>19</v>
      </c>
      <c r="M19" s="9" t="s">
        <v>18</v>
      </c>
      <c r="N19" s="10">
        <f t="shared" si="0"/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s="12" customFormat="1" ht="15">
      <c r="A20" s="151"/>
      <c r="B20" s="151"/>
      <c r="C20" s="134"/>
      <c r="D20" s="134"/>
      <c r="E20" s="134"/>
      <c r="F20" s="134"/>
      <c r="G20" s="134"/>
      <c r="H20" s="134"/>
      <c r="I20" s="134"/>
      <c r="J20" s="151"/>
      <c r="K20" s="135"/>
      <c r="L20" s="14" t="s">
        <v>20</v>
      </c>
      <c r="M20" s="9" t="s">
        <v>18</v>
      </c>
      <c r="N20" s="10">
        <f t="shared" si="0"/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s="12" customFormat="1" ht="15">
      <c r="A21" s="144" t="s">
        <v>21</v>
      </c>
      <c r="B21" s="144"/>
      <c r="C21" s="17"/>
      <c r="D21" s="17"/>
      <c r="E21" s="17"/>
      <c r="F21" s="17"/>
      <c r="G21" s="17"/>
      <c r="H21" s="17"/>
      <c r="I21" s="17"/>
      <c r="J21" s="144"/>
      <c r="K21" s="144"/>
      <c r="L21" s="8" t="s">
        <v>17</v>
      </c>
      <c r="M21" s="18" t="s">
        <v>18</v>
      </c>
      <c r="N21" s="19">
        <f t="shared" si="0"/>
        <v>172.5</v>
      </c>
      <c r="O21" s="20">
        <f aca="true" t="shared" si="1" ref="O21:S23">O9+O12+O15+O18</f>
        <v>34.5</v>
      </c>
      <c r="P21" s="20">
        <f t="shared" si="1"/>
        <v>34.5</v>
      </c>
      <c r="Q21" s="20">
        <f t="shared" si="1"/>
        <v>34.5</v>
      </c>
      <c r="R21" s="20">
        <f t="shared" si="1"/>
        <v>34.5</v>
      </c>
      <c r="S21" s="20">
        <f t="shared" si="1"/>
        <v>34.5</v>
      </c>
    </row>
    <row r="22" spans="1:19" s="12" customFormat="1" ht="15">
      <c r="A22" s="136"/>
      <c r="B22" s="136"/>
      <c r="C22" s="17"/>
      <c r="D22" s="17"/>
      <c r="E22" s="17"/>
      <c r="F22" s="17"/>
      <c r="G22" s="17"/>
      <c r="H22" s="17"/>
      <c r="I22" s="17"/>
      <c r="J22" s="136"/>
      <c r="K22" s="136"/>
      <c r="L22" s="13" t="s">
        <v>19</v>
      </c>
      <c r="M22" s="21" t="s">
        <v>18</v>
      </c>
      <c r="N22" s="22">
        <f t="shared" si="0"/>
        <v>78</v>
      </c>
      <c r="O22" s="23">
        <f t="shared" si="1"/>
        <v>15.6</v>
      </c>
      <c r="P22" s="23">
        <f t="shared" si="1"/>
        <v>15.6</v>
      </c>
      <c r="Q22" s="23">
        <f t="shared" si="1"/>
        <v>15.6</v>
      </c>
      <c r="R22" s="23">
        <f t="shared" si="1"/>
        <v>15.6</v>
      </c>
      <c r="S22" s="23">
        <f t="shared" si="1"/>
        <v>15.6</v>
      </c>
    </row>
    <row r="23" spans="1:19" s="12" customFormat="1" ht="15">
      <c r="A23" s="136"/>
      <c r="B23" s="136"/>
      <c r="C23" s="17"/>
      <c r="D23" s="17"/>
      <c r="E23" s="17"/>
      <c r="F23" s="17"/>
      <c r="G23" s="17"/>
      <c r="H23" s="17"/>
      <c r="I23" s="17"/>
      <c r="J23" s="136"/>
      <c r="K23" s="136"/>
      <c r="L23" s="14" t="s">
        <v>20</v>
      </c>
      <c r="M23" s="24" t="s">
        <v>18</v>
      </c>
      <c r="N23" s="25">
        <f t="shared" si="0"/>
        <v>1226.5</v>
      </c>
      <c r="O23" s="26">
        <f t="shared" si="1"/>
        <v>245.3</v>
      </c>
      <c r="P23" s="26">
        <f t="shared" si="1"/>
        <v>245.3</v>
      </c>
      <c r="Q23" s="26">
        <f t="shared" si="1"/>
        <v>245.3</v>
      </c>
      <c r="R23" s="26">
        <f t="shared" si="1"/>
        <v>245.3</v>
      </c>
      <c r="S23" s="26">
        <f t="shared" si="1"/>
        <v>245.3</v>
      </c>
    </row>
    <row r="24" spans="1:19" s="12" customFormat="1" ht="15">
      <c r="A24" s="137"/>
      <c r="B24" s="137"/>
      <c r="C24" s="17"/>
      <c r="D24" s="17"/>
      <c r="E24" s="17"/>
      <c r="F24" s="17"/>
      <c r="G24" s="17"/>
      <c r="H24" s="17"/>
      <c r="I24" s="17"/>
      <c r="J24" s="137"/>
      <c r="K24" s="137"/>
      <c r="L24" s="27" t="s">
        <v>21</v>
      </c>
      <c r="M24" s="28" t="s">
        <v>18</v>
      </c>
      <c r="N24" s="29">
        <f aca="true" t="shared" si="2" ref="N24:S24">SUM(N21:N23)</f>
        <v>1477</v>
      </c>
      <c r="O24" s="29">
        <f t="shared" si="2"/>
        <v>295.40000000000003</v>
      </c>
      <c r="P24" s="29">
        <f t="shared" si="2"/>
        <v>295.40000000000003</v>
      </c>
      <c r="Q24" s="29">
        <f t="shared" si="2"/>
        <v>295.40000000000003</v>
      </c>
      <c r="R24" s="29">
        <f t="shared" si="2"/>
        <v>295.40000000000003</v>
      </c>
      <c r="S24" s="29">
        <f t="shared" si="2"/>
        <v>295.40000000000003</v>
      </c>
    </row>
    <row r="25" spans="1:19" s="12" customFormat="1" ht="15">
      <c r="A25" s="184" t="s">
        <v>22</v>
      </c>
      <c r="B25" s="184" t="s">
        <v>23</v>
      </c>
      <c r="C25" s="156">
        <v>415</v>
      </c>
      <c r="D25" s="156">
        <v>26.5</v>
      </c>
      <c r="E25" s="156">
        <v>50</v>
      </c>
      <c r="F25" s="156">
        <v>60</v>
      </c>
      <c r="G25" s="156">
        <v>81</v>
      </c>
      <c r="H25" s="156">
        <v>92.5</v>
      </c>
      <c r="I25" s="156">
        <v>105</v>
      </c>
      <c r="J25" s="184" t="s">
        <v>24</v>
      </c>
      <c r="K25" s="157" t="s">
        <v>11</v>
      </c>
      <c r="L25" s="8" t="s">
        <v>17</v>
      </c>
      <c r="M25" s="9" t="s">
        <v>18</v>
      </c>
      <c r="N25" s="10">
        <f aca="true" t="shared" si="3" ref="N25:N39">SUM(O25:S25)</f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s="12" customFormat="1" ht="15">
      <c r="A26" s="184"/>
      <c r="B26" s="184"/>
      <c r="C26" s="152"/>
      <c r="D26" s="152"/>
      <c r="E26" s="152"/>
      <c r="F26" s="152"/>
      <c r="G26" s="152"/>
      <c r="H26" s="152"/>
      <c r="I26" s="152"/>
      <c r="J26" s="184"/>
      <c r="K26" s="157"/>
      <c r="L26" s="13" t="s">
        <v>19</v>
      </c>
      <c r="M26" s="9" t="s">
        <v>18</v>
      </c>
      <c r="N26" s="10">
        <f t="shared" si="3"/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s="12" customFormat="1" ht="15">
      <c r="A27" s="184"/>
      <c r="B27" s="184"/>
      <c r="C27" s="152"/>
      <c r="D27" s="152"/>
      <c r="E27" s="152"/>
      <c r="F27" s="152"/>
      <c r="G27" s="152"/>
      <c r="H27" s="152"/>
      <c r="I27" s="152"/>
      <c r="J27" s="184"/>
      <c r="K27" s="157"/>
      <c r="L27" s="14" t="s">
        <v>20</v>
      </c>
      <c r="M27" s="9" t="s">
        <v>18</v>
      </c>
      <c r="N27" s="10">
        <f t="shared" si="3"/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s="12" customFormat="1" ht="15">
      <c r="A28" s="184"/>
      <c r="B28" s="184"/>
      <c r="C28" s="32">
        <v>21.32</v>
      </c>
      <c r="D28" s="33">
        <v>1.4</v>
      </c>
      <c r="E28" s="33">
        <v>2.1</v>
      </c>
      <c r="F28" s="33">
        <v>2.7</v>
      </c>
      <c r="G28" s="33">
        <v>4.21</v>
      </c>
      <c r="H28" s="33">
        <v>5.01</v>
      </c>
      <c r="I28" s="33">
        <v>5.9</v>
      </c>
      <c r="J28" s="184"/>
      <c r="K28" s="158" t="s">
        <v>12</v>
      </c>
      <c r="L28" s="8" t="s">
        <v>17</v>
      </c>
      <c r="M28" s="9" t="s">
        <v>18</v>
      </c>
      <c r="N28" s="10">
        <f t="shared" si="3"/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s="12" customFormat="1" ht="15">
      <c r="A29" s="184"/>
      <c r="B29" s="184"/>
      <c r="C29" s="163">
        <v>11.24</v>
      </c>
      <c r="D29" s="163">
        <v>0.9</v>
      </c>
      <c r="E29" s="163">
        <v>1.5</v>
      </c>
      <c r="F29" s="163">
        <v>1.7</v>
      </c>
      <c r="G29" s="163">
        <v>2.15</v>
      </c>
      <c r="H29" s="163">
        <v>2.39</v>
      </c>
      <c r="I29" s="163">
        <v>2.6</v>
      </c>
      <c r="J29" s="184"/>
      <c r="K29" s="158"/>
      <c r="L29" s="13" t="s">
        <v>19</v>
      </c>
      <c r="M29" s="9" t="s">
        <v>18</v>
      </c>
      <c r="N29" s="10">
        <f t="shared" si="3"/>
        <v>55</v>
      </c>
      <c r="O29" s="11">
        <v>10</v>
      </c>
      <c r="P29" s="11">
        <v>15</v>
      </c>
      <c r="Q29" s="11">
        <v>10</v>
      </c>
      <c r="R29" s="11">
        <v>10</v>
      </c>
      <c r="S29" s="11">
        <v>10</v>
      </c>
    </row>
    <row r="30" spans="1:19" s="12" customFormat="1" ht="15">
      <c r="A30" s="184"/>
      <c r="B30" s="184"/>
      <c r="C30" s="163"/>
      <c r="D30" s="163"/>
      <c r="E30" s="163"/>
      <c r="F30" s="163"/>
      <c r="G30" s="163"/>
      <c r="H30" s="163"/>
      <c r="I30" s="163"/>
      <c r="J30" s="184"/>
      <c r="K30" s="158"/>
      <c r="L30" s="14" t="s">
        <v>20</v>
      </c>
      <c r="M30" s="9" t="s">
        <v>18</v>
      </c>
      <c r="N30" s="10">
        <f t="shared" si="3"/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s="12" customFormat="1" ht="15">
      <c r="A31" s="184"/>
      <c r="B31" s="184"/>
      <c r="C31" s="32">
        <v>9.93</v>
      </c>
      <c r="D31" s="32">
        <v>0.3</v>
      </c>
      <c r="E31" s="32">
        <v>1.2</v>
      </c>
      <c r="F31" s="32">
        <v>1.5</v>
      </c>
      <c r="G31" s="32">
        <v>1.94</v>
      </c>
      <c r="H31" s="32">
        <v>2.29</v>
      </c>
      <c r="I31" s="32">
        <v>2.7</v>
      </c>
      <c r="J31" s="184"/>
      <c r="K31" s="135" t="s">
        <v>13</v>
      </c>
      <c r="L31" s="8" t="s">
        <v>17</v>
      </c>
      <c r="M31" s="9" t="s">
        <v>18</v>
      </c>
      <c r="N31" s="10">
        <f t="shared" si="3"/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s="12" customFormat="1" ht="15">
      <c r="A32" s="184"/>
      <c r="B32" s="184"/>
      <c r="C32" s="163">
        <v>32.28</v>
      </c>
      <c r="D32" s="163">
        <v>1.8</v>
      </c>
      <c r="E32" s="163">
        <v>3.7</v>
      </c>
      <c r="F32" s="163">
        <v>4.5</v>
      </c>
      <c r="G32" s="163">
        <v>6.48</v>
      </c>
      <c r="H32" s="163">
        <v>7.4</v>
      </c>
      <c r="I32" s="163">
        <v>8.4</v>
      </c>
      <c r="J32" s="184"/>
      <c r="K32" s="135"/>
      <c r="L32" s="13" t="s">
        <v>19</v>
      </c>
      <c r="M32" s="9" t="s">
        <v>18</v>
      </c>
      <c r="N32" s="10">
        <f t="shared" si="3"/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s="12" customFormat="1" ht="15">
      <c r="A33" s="184"/>
      <c r="B33" s="184"/>
      <c r="C33" s="163"/>
      <c r="D33" s="163"/>
      <c r="E33" s="163"/>
      <c r="F33" s="163"/>
      <c r="G33" s="163"/>
      <c r="H33" s="163"/>
      <c r="I33" s="163"/>
      <c r="J33" s="184"/>
      <c r="K33" s="135"/>
      <c r="L33" s="14" t="s">
        <v>20</v>
      </c>
      <c r="M33" s="9" t="s">
        <v>18</v>
      </c>
      <c r="N33" s="10">
        <f t="shared" si="3"/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s="12" customFormat="1" ht="15">
      <c r="A34" s="184"/>
      <c r="B34" s="184"/>
      <c r="C34" s="32">
        <v>32.38</v>
      </c>
      <c r="D34" s="32">
        <v>1.9</v>
      </c>
      <c r="E34" s="32">
        <v>3.7</v>
      </c>
      <c r="F34" s="32">
        <v>4.5</v>
      </c>
      <c r="G34" s="32">
        <v>6.48</v>
      </c>
      <c r="H34" s="32">
        <v>7.4</v>
      </c>
      <c r="I34" s="32">
        <v>8.4</v>
      </c>
      <c r="J34" s="184"/>
      <c r="K34" s="135" t="s">
        <v>14</v>
      </c>
      <c r="L34" s="8" t="s">
        <v>17</v>
      </c>
      <c r="M34" s="9" t="s">
        <v>18</v>
      </c>
      <c r="N34" s="10">
        <f t="shared" si="3"/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s="12" customFormat="1" ht="15">
      <c r="A35" s="184"/>
      <c r="B35" s="184"/>
      <c r="C35" s="163">
        <v>10.34</v>
      </c>
      <c r="D35" s="163">
        <v>0.5</v>
      </c>
      <c r="E35" s="163">
        <v>1.4</v>
      </c>
      <c r="F35" s="163">
        <v>1.6</v>
      </c>
      <c r="G35" s="163">
        <v>2.05</v>
      </c>
      <c r="H35" s="163">
        <v>2.29</v>
      </c>
      <c r="I35" s="163">
        <v>2.5</v>
      </c>
      <c r="J35" s="184"/>
      <c r="K35" s="135"/>
      <c r="L35" s="13" t="s">
        <v>19</v>
      </c>
      <c r="M35" s="9" t="s">
        <v>18</v>
      </c>
      <c r="N35" s="10">
        <f t="shared" si="3"/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s="12" customFormat="1" ht="15">
      <c r="A36" s="184"/>
      <c r="B36" s="184"/>
      <c r="C36" s="163"/>
      <c r="D36" s="163"/>
      <c r="E36" s="163"/>
      <c r="F36" s="163"/>
      <c r="G36" s="163"/>
      <c r="H36" s="163"/>
      <c r="I36" s="163"/>
      <c r="J36" s="184"/>
      <c r="K36" s="135"/>
      <c r="L36" s="14" t="s">
        <v>20</v>
      </c>
      <c r="M36" s="9" t="s">
        <v>18</v>
      </c>
      <c r="N36" s="10">
        <f t="shared" si="3"/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s="12" customFormat="1" ht="15">
      <c r="A37" s="144" t="s">
        <v>21</v>
      </c>
      <c r="B37" s="144"/>
      <c r="C37" s="17"/>
      <c r="D37" s="17"/>
      <c r="E37" s="17"/>
      <c r="F37" s="17"/>
      <c r="G37" s="17"/>
      <c r="H37" s="17"/>
      <c r="I37" s="17"/>
      <c r="J37" s="144"/>
      <c r="K37" s="144"/>
      <c r="L37" s="8" t="s">
        <v>17</v>
      </c>
      <c r="M37" s="18" t="s">
        <v>18</v>
      </c>
      <c r="N37" s="19">
        <f t="shared" si="3"/>
        <v>0</v>
      </c>
      <c r="O37" s="20">
        <f aca="true" t="shared" si="4" ref="O37:S39">O25+O28+O31+O34</f>
        <v>0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</row>
    <row r="38" spans="1:19" s="12" customFormat="1" ht="15">
      <c r="A38" s="136"/>
      <c r="B38" s="136"/>
      <c r="C38" s="17"/>
      <c r="D38" s="17"/>
      <c r="E38" s="17"/>
      <c r="F38" s="17"/>
      <c r="G38" s="17"/>
      <c r="H38" s="17"/>
      <c r="I38" s="17"/>
      <c r="J38" s="136"/>
      <c r="K38" s="136"/>
      <c r="L38" s="13" t="s">
        <v>19</v>
      </c>
      <c r="M38" s="21" t="s">
        <v>18</v>
      </c>
      <c r="N38" s="22">
        <f t="shared" si="3"/>
        <v>55</v>
      </c>
      <c r="O38" s="23">
        <f t="shared" si="4"/>
        <v>10</v>
      </c>
      <c r="P38" s="23">
        <f t="shared" si="4"/>
        <v>15</v>
      </c>
      <c r="Q38" s="23">
        <f t="shared" si="4"/>
        <v>10</v>
      </c>
      <c r="R38" s="23">
        <f t="shared" si="4"/>
        <v>10</v>
      </c>
      <c r="S38" s="23">
        <f t="shared" si="4"/>
        <v>10</v>
      </c>
    </row>
    <row r="39" spans="1:19" s="12" customFormat="1" ht="15">
      <c r="A39" s="136"/>
      <c r="B39" s="136"/>
      <c r="C39" s="17"/>
      <c r="D39" s="17"/>
      <c r="E39" s="17"/>
      <c r="F39" s="17"/>
      <c r="G39" s="17"/>
      <c r="H39" s="17"/>
      <c r="I39" s="17"/>
      <c r="J39" s="136"/>
      <c r="K39" s="136"/>
      <c r="L39" s="14" t="s">
        <v>20</v>
      </c>
      <c r="M39" s="24" t="s">
        <v>18</v>
      </c>
      <c r="N39" s="25">
        <f t="shared" si="3"/>
        <v>0</v>
      </c>
      <c r="O39" s="26">
        <f t="shared" si="4"/>
        <v>0</v>
      </c>
      <c r="P39" s="26">
        <f t="shared" si="4"/>
        <v>0</v>
      </c>
      <c r="Q39" s="26">
        <f t="shared" si="4"/>
        <v>0</v>
      </c>
      <c r="R39" s="26">
        <f t="shared" si="4"/>
        <v>0</v>
      </c>
      <c r="S39" s="26">
        <f t="shared" si="4"/>
        <v>0</v>
      </c>
    </row>
    <row r="40" spans="1:19" s="12" customFormat="1" ht="15">
      <c r="A40" s="137"/>
      <c r="B40" s="137"/>
      <c r="C40" s="17"/>
      <c r="D40" s="17"/>
      <c r="E40" s="17"/>
      <c r="F40" s="17"/>
      <c r="G40" s="17"/>
      <c r="H40" s="17"/>
      <c r="I40" s="17"/>
      <c r="J40" s="137"/>
      <c r="K40" s="137"/>
      <c r="L40" s="27" t="s">
        <v>21</v>
      </c>
      <c r="M40" s="28" t="s">
        <v>18</v>
      </c>
      <c r="N40" s="29">
        <f aca="true" t="shared" si="5" ref="N40:S40">SUM(N37:N39)</f>
        <v>55</v>
      </c>
      <c r="O40" s="29">
        <f t="shared" si="5"/>
        <v>10</v>
      </c>
      <c r="P40" s="29">
        <f t="shared" si="5"/>
        <v>15</v>
      </c>
      <c r="Q40" s="29">
        <f t="shared" si="5"/>
        <v>10</v>
      </c>
      <c r="R40" s="29">
        <f t="shared" si="5"/>
        <v>10</v>
      </c>
      <c r="S40" s="29">
        <f t="shared" si="5"/>
        <v>10</v>
      </c>
    </row>
    <row r="41" spans="1:19" s="12" customFormat="1" ht="15">
      <c r="A41" s="153"/>
      <c r="B41" s="153"/>
      <c r="C41" s="34"/>
      <c r="D41" s="34"/>
      <c r="E41" s="34"/>
      <c r="F41" s="34"/>
      <c r="G41" s="34"/>
      <c r="H41" s="34"/>
      <c r="I41" s="34"/>
      <c r="J41" s="155" t="s">
        <v>25</v>
      </c>
      <c r="K41" s="157" t="s">
        <v>11</v>
      </c>
      <c r="L41" s="8" t="s">
        <v>17</v>
      </c>
      <c r="M41" s="9" t="s">
        <v>18</v>
      </c>
      <c r="N41" s="10">
        <f aca="true" t="shared" si="6" ref="N41:N55">SUM(O41:S41)</f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s="36" customFormat="1" ht="15">
      <c r="A42" s="153"/>
      <c r="B42" s="153"/>
      <c r="C42" s="35"/>
      <c r="D42" s="35"/>
      <c r="E42" s="35"/>
      <c r="F42" s="35"/>
      <c r="G42" s="35"/>
      <c r="H42" s="35"/>
      <c r="I42" s="35"/>
      <c r="J42" s="155"/>
      <c r="K42" s="157"/>
      <c r="L42" s="13" t="s">
        <v>19</v>
      </c>
      <c r="M42" s="9" t="s">
        <v>18</v>
      </c>
      <c r="N42" s="10">
        <f t="shared" si="6"/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s="36" customFormat="1" ht="15">
      <c r="A43" s="153"/>
      <c r="B43" s="153"/>
      <c r="C43" s="35"/>
      <c r="D43" s="35"/>
      <c r="E43" s="35"/>
      <c r="F43" s="35"/>
      <c r="G43" s="35"/>
      <c r="H43" s="35"/>
      <c r="I43" s="35"/>
      <c r="J43" s="155"/>
      <c r="K43" s="157"/>
      <c r="L43" s="14" t="s">
        <v>20</v>
      </c>
      <c r="M43" s="9" t="s">
        <v>18</v>
      </c>
      <c r="N43" s="10">
        <f t="shared" si="6"/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s="36" customFormat="1" ht="15">
      <c r="A44" s="153"/>
      <c r="B44" s="153"/>
      <c r="C44" s="35"/>
      <c r="D44" s="35"/>
      <c r="E44" s="35"/>
      <c r="F44" s="35"/>
      <c r="G44" s="35"/>
      <c r="H44" s="35"/>
      <c r="I44" s="35"/>
      <c r="J44" s="155"/>
      <c r="K44" s="158" t="s">
        <v>12</v>
      </c>
      <c r="L44" s="8" t="s">
        <v>17</v>
      </c>
      <c r="M44" s="9" t="s">
        <v>18</v>
      </c>
      <c r="N44" s="10">
        <f t="shared" si="6"/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s="36" customFormat="1" ht="15">
      <c r="A45" s="153"/>
      <c r="B45" s="153"/>
      <c r="C45" s="35"/>
      <c r="D45" s="35"/>
      <c r="E45" s="35"/>
      <c r="F45" s="35"/>
      <c r="G45" s="35"/>
      <c r="H45" s="35"/>
      <c r="I45" s="35"/>
      <c r="J45" s="155"/>
      <c r="K45" s="158"/>
      <c r="L45" s="13" t="s">
        <v>19</v>
      </c>
      <c r="M45" s="9" t="s">
        <v>18</v>
      </c>
      <c r="N45" s="10">
        <f t="shared" si="6"/>
        <v>240</v>
      </c>
      <c r="O45" s="11">
        <v>45</v>
      </c>
      <c r="P45" s="11">
        <v>45</v>
      </c>
      <c r="Q45" s="11">
        <v>50</v>
      </c>
      <c r="R45" s="11">
        <v>50</v>
      </c>
      <c r="S45" s="11">
        <v>50</v>
      </c>
    </row>
    <row r="46" spans="1:19" s="36" customFormat="1" ht="15">
      <c r="A46" s="153"/>
      <c r="B46" s="153"/>
      <c r="C46" s="35"/>
      <c r="D46" s="35"/>
      <c r="E46" s="35"/>
      <c r="F46" s="35"/>
      <c r="G46" s="35"/>
      <c r="H46" s="35"/>
      <c r="I46" s="35"/>
      <c r="J46" s="155"/>
      <c r="K46" s="158"/>
      <c r="L46" s="14" t="s">
        <v>20</v>
      </c>
      <c r="M46" s="9" t="s">
        <v>18</v>
      </c>
      <c r="N46" s="10">
        <f t="shared" si="6"/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s="36" customFormat="1" ht="15">
      <c r="A47" s="153"/>
      <c r="B47" s="153"/>
      <c r="C47" s="35"/>
      <c r="D47" s="35"/>
      <c r="E47" s="35"/>
      <c r="F47" s="35"/>
      <c r="G47" s="35"/>
      <c r="H47" s="35"/>
      <c r="I47" s="35"/>
      <c r="J47" s="155"/>
      <c r="K47" s="135" t="s">
        <v>13</v>
      </c>
      <c r="L47" s="8" t="s">
        <v>17</v>
      </c>
      <c r="M47" s="9" t="s">
        <v>18</v>
      </c>
      <c r="N47" s="10">
        <f t="shared" si="6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s="36" customFormat="1" ht="15">
      <c r="A48" s="153"/>
      <c r="B48" s="153"/>
      <c r="C48" s="35"/>
      <c r="D48" s="35"/>
      <c r="E48" s="35"/>
      <c r="F48" s="35"/>
      <c r="G48" s="35"/>
      <c r="H48" s="35"/>
      <c r="I48" s="35"/>
      <c r="J48" s="155"/>
      <c r="K48" s="135"/>
      <c r="L48" s="13" t="s">
        <v>19</v>
      </c>
      <c r="M48" s="9" t="s">
        <v>18</v>
      </c>
      <c r="N48" s="10">
        <f t="shared" si="6"/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s="36" customFormat="1" ht="15">
      <c r="A49" s="153"/>
      <c r="B49" s="153"/>
      <c r="C49" s="35"/>
      <c r="D49" s="35"/>
      <c r="E49" s="35"/>
      <c r="F49" s="35"/>
      <c r="G49" s="35"/>
      <c r="H49" s="35"/>
      <c r="I49" s="35"/>
      <c r="J49" s="155"/>
      <c r="K49" s="135"/>
      <c r="L49" s="14" t="s">
        <v>20</v>
      </c>
      <c r="M49" s="9" t="s">
        <v>18</v>
      </c>
      <c r="N49" s="10">
        <f t="shared" si="6"/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s="36" customFormat="1" ht="15">
      <c r="A50" s="153"/>
      <c r="B50" s="153"/>
      <c r="C50" s="35"/>
      <c r="D50" s="35"/>
      <c r="E50" s="35"/>
      <c r="F50" s="35"/>
      <c r="G50" s="35"/>
      <c r="H50" s="35"/>
      <c r="I50" s="35"/>
      <c r="J50" s="155"/>
      <c r="K50" s="135" t="s">
        <v>14</v>
      </c>
      <c r="L50" s="8" t="s">
        <v>17</v>
      </c>
      <c r="M50" s="9" t="s">
        <v>18</v>
      </c>
      <c r="N50" s="10">
        <f t="shared" si="6"/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s="36" customFormat="1" ht="15">
      <c r="A51" s="153"/>
      <c r="B51" s="153"/>
      <c r="C51" s="35"/>
      <c r="D51" s="35"/>
      <c r="E51" s="35"/>
      <c r="F51" s="35"/>
      <c r="G51" s="35"/>
      <c r="H51" s="35"/>
      <c r="I51" s="35"/>
      <c r="J51" s="155"/>
      <c r="K51" s="135"/>
      <c r="L51" s="13" t="s">
        <v>19</v>
      </c>
      <c r="M51" s="9" t="s">
        <v>18</v>
      </c>
      <c r="N51" s="10">
        <f t="shared" si="6"/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s="36" customFormat="1" ht="15">
      <c r="A52" s="153"/>
      <c r="B52" s="153"/>
      <c r="C52" s="35"/>
      <c r="D52" s="35"/>
      <c r="E52" s="35"/>
      <c r="F52" s="35"/>
      <c r="G52" s="35"/>
      <c r="H52" s="35"/>
      <c r="I52" s="35"/>
      <c r="J52" s="155"/>
      <c r="K52" s="135"/>
      <c r="L52" s="14" t="s">
        <v>20</v>
      </c>
      <c r="M52" s="9" t="s">
        <v>18</v>
      </c>
      <c r="N52" s="10">
        <f t="shared" si="6"/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s="12" customFormat="1" ht="15">
      <c r="A53" s="144" t="s">
        <v>21</v>
      </c>
      <c r="B53" s="144"/>
      <c r="C53" s="17"/>
      <c r="D53" s="17"/>
      <c r="E53" s="17"/>
      <c r="F53" s="17"/>
      <c r="G53" s="17"/>
      <c r="H53" s="17"/>
      <c r="I53" s="17"/>
      <c r="J53" s="144"/>
      <c r="K53" s="144"/>
      <c r="L53" s="8" t="s">
        <v>17</v>
      </c>
      <c r="M53" s="18" t="s">
        <v>18</v>
      </c>
      <c r="N53" s="19">
        <f t="shared" si="6"/>
        <v>0</v>
      </c>
      <c r="O53" s="20">
        <f aca="true" t="shared" si="7" ref="O53:S55">O41+O44+O47+O50</f>
        <v>0</v>
      </c>
      <c r="P53" s="20">
        <f t="shared" si="7"/>
        <v>0</v>
      </c>
      <c r="Q53" s="20">
        <f t="shared" si="7"/>
        <v>0</v>
      </c>
      <c r="R53" s="20">
        <f t="shared" si="7"/>
        <v>0</v>
      </c>
      <c r="S53" s="20">
        <f t="shared" si="7"/>
        <v>0</v>
      </c>
    </row>
    <row r="54" spans="1:19" s="12" customFormat="1" ht="15">
      <c r="A54" s="136"/>
      <c r="B54" s="136"/>
      <c r="C54" s="17"/>
      <c r="D54" s="17"/>
      <c r="E54" s="17"/>
      <c r="F54" s="17"/>
      <c r="G54" s="17"/>
      <c r="H54" s="17"/>
      <c r="I54" s="17"/>
      <c r="J54" s="136"/>
      <c r="K54" s="136"/>
      <c r="L54" s="13" t="s">
        <v>19</v>
      </c>
      <c r="M54" s="21" t="s">
        <v>18</v>
      </c>
      <c r="N54" s="22">
        <f t="shared" si="6"/>
        <v>240</v>
      </c>
      <c r="O54" s="23">
        <f t="shared" si="7"/>
        <v>45</v>
      </c>
      <c r="P54" s="23">
        <f t="shared" si="7"/>
        <v>45</v>
      </c>
      <c r="Q54" s="23">
        <f t="shared" si="7"/>
        <v>50</v>
      </c>
      <c r="R54" s="23">
        <f t="shared" si="7"/>
        <v>50</v>
      </c>
      <c r="S54" s="23">
        <f t="shared" si="7"/>
        <v>50</v>
      </c>
    </row>
    <row r="55" spans="1:19" s="12" customFormat="1" ht="15">
      <c r="A55" s="136"/>
      <c r="B55" s="136"/>
      <c r="C55" s="17"/>
      <c r="D55" s="17"/>
      <c r="E55" s="17"/>
      <c r="F55" s="17"/>
      <c r="G55" s="17"/>
      <c r="H55" s="17"/>
      <c r="I55" s="17"/>
      <c r="J55" s="136"/>
      <c r="K55" s="136"/>
      <c r="L55" s="14" t="s">
        <v>20</v>
      </c>
      <c r="M55" s="24" t="s">
        <v>18</v>
      </c>
      <c r="N55" s="25">
        <f t="shared" si="6"/>
        <v>0</v>
      </c>
      <c r="O55" s="26">
        <f t="shared" si="7"/>
        <v>0</v>
      </c>
      <c r="P55" s="26">
        <f t="shared" si="7"/>
        <v>0</v>
      </c>
      <c r="Q55" s="26">
        <f t="shared" si="7"/>
        <v>0</v>
      </c>
      <c r="R55" s="26">
        <f t="shared" si="7"/>
        <v>0</v>
      </c>
      <c r="S55" s="26">
        <f t="shared" si="7"/>
        <v>0</v>
      </c>
    </row>
    <row r="56" spans="1:19" s="12" customFormat="1" ht="15">
      <c r="A56" s="137"/>
      <c r="B56" s="137"/>
      <c r="C56" s="17"/>
      <c r="D56" s="17"/>
      <c r="E56" s="17"/>
      <c r="F56" s="17"/>
      <c r="G56" s="17"/>
      <c r="H56" s="17"/>
      <c r="I56" s="17"/>
      <c r="J56" s="137"/>
      <c r="K56" s="137"/>
      <c r="L56" s="27" t="s">
        <v>21</v>
      </c>
      <c r="M56" s="28" t="s">
        <v>18</v>
      </c>
      <c r="N56" s="29">
        <f aca="true" t="shared" si="8" ref="N56:S56">SUM(N53:N55)</f>
        <v>240</v>
      </c>
      <c r="O56" s="29">
        <f t="shared" si="8"/>
        <v>45</v>
      </c>
      <c r="P56" s="29">
        <f t="shared" si="8"/>
        <v>45</v>
      </c>
      <c r="Q56" s="29">
        <f t="shared" si="8"/>
        <v>50</v>
      </c>
      <c r="R56" s="29">
        <f t="shared" si="8"/>
        <v>50</v>
      </c>
      <c r="S56" s="29">
        <f t="shared" si="8"/>
        <v>50</v>
      </c>
    </row>
    <row r="57" spans="1:19" s="12" customFormat="1" ht="15">
      <c r="A57" s="153"/>
      <c r="B57" s="153"/>
      <c r="C57" s="34"/>
      <c r="D57" s="34"/>
      <c r="E57" s="34"/>
      <c r="F57" s="34"/>
      <c r="G57" s="34"/>
      <c r="H57" s="34"/>
      <c r="I57" s="34"/>
      <c r="J57" s="159" t="s">
        <v>26</v>
      </c>
      <c r="K57" s="157" t="s">
        <v>11</v>
      </c>
      <c r="L57" s="8" t="s">
        <v>17</v>
      </c>
      <c r="M57" s="9" t="s">
        <v>27</v>
      </c>
      <c r="N57" s="6">
        <f aca="true" t="shared" si="9" ref="N57:N71">SUM(O57:S57)</f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s="12" customFormat="1" ht="15">
      <c r="A58" s="153"/>
      <c r="B58" s="153"/>
      <c r="C58" s="34"/>
      <c r="D58" s="34"/>
      <c r="E58" s="34"/>
      <c r="F58" s="34"/>
      <c r="G58" s="34"/>
      <c r="H58" s="34"/>
      <c r="I58" s="34"/>
      <c r="J58" s="159"/>
      <c r="K58" s="157"/>
      <c r="L58" s="13" t="s">
        <v>19</v>
      </c>
      <c r="M58" s="9" t="s">
        <v>27</v>
      </c>
      <c r="N58" s="6">
        <f t="shared" si="9"/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s="36" customFormat="1" ht="15">
      <c r="A59" s="153"/>
      <c r="B59" s="153"/>
      <c r="C59" s="31"/>
      <c r="D59" s="31"/>
      <c r="E59" s="31"/>
      <c r="F59" s="31"/>
      <c r="G59" s="31"/>
      <c r="H59" s="31"/>
      <c r="I59" s="31"/>
      <c r="J59" s="159"/>
      <c r="K59" s="157"/>
      <c r="L59" s="14" t="s">
        <v>20</v>
      </c>
      <c r="M59" s="9" t="s">
        <v>27</v>
      </c>
      <c r="N59" s="6">
        <f t="shared" si="9"/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s="36" customFormat="1" ht="15">
      <c r="A60" s="153"/>
      <c r="B60" s="153"/>
      <c r="C60" s="152"/>
      <c r="D60" s="152"/>
      <c r="E60" s="152"/>
      <c r="F60" s="152"/>
      <c r="G60" s="152"/>
      <c r="H60" s="152"/>
      <c r="I60" s="152"/>
      <c r="J60" s="159"/>
      <c r="K60" s="158" t="s">
        <v>12</v>
      </c>
      <c r="L60" s="8" t="s">
        <v>17</v>
      </c>
      <c r="M60" s="9" t="s">
        <v>27</v>
      </c>
      <c r="N60" s="6">
        <f t="shared" si="9"/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s="36" customFormat="1" ht="15">
      <c r="A61" s="153"/>
      <c r="B61" s="153"/>
      <c r="C61" s="152"/>
      <c r="D61" s="152"/>
      <c r="E61" s="152"/>
      <c r="F61" s="152"/>
      <c r="G61" s="152"/>
      <c r="H61" s="152"/>
      <c r="I61" s="152"/>
      <c r="J61" s="159"/>
      <c r="K61" s="158"/>
      <c r="L61" s="13" t="s">
        <v>19</v>
      </c>
      <c r="M61" s="9" t="s">
        <v>27</v>
      </c>
      <c r="N61" s="6">
        <f t="shared" si="9"/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s="36" customFormat="1" ht="15">
      <c r="A62" s="153"/>
      <c r="B62" s="153"/>
      <c r="C62" s="31"/>
      <c r="D62" s="31"/>
      <c r="E62" s="31"/>
      <c r="F62" s="31"/>
      <c r="G62" s="31"/>
      <c r="H62" s="31"/>
      <c r="I62" s="31"/>
      <c r="J62" s="159"/>
      <c r="K62" s="158"/>
      <c r="L62" s="14" t="s">
        <v>20</v>
      </c>
      <c r="M62" s="9" t="s">
        <v>27</v>
      </c>
      <c r="N62" s="6">
        <f t="shared" si="9"/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s="36" customFormat="1" ht="15">
      <c r="A63" s="153"/>
      <c r="B63" s="153"/>
      <c r="C63" s="31"/>
      <c r="D63" s="31"/>
      <c r="E63" s="31"/>
      <c r="F63" s="31"/>
      <c r="G63" s="31"/>
      <c r="H63" s="31"/>
      <c r="I63" s="31"/>
      <c r="J63" s="159"/>
      <c r="K63" s="135" t="s">
        <v>13</v>
      </c>
      <c r="L63" s="8" t="s">
        <v>17</v>
      </c>
      <c r="M63" s="9" t="s">
        <v>27</v>
      </c>
      <c r="N63" s="6">
        <f t="shared" si="9"/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s="36" customFormat="1" ht="15">
      <c r="A64" s="153"/>
      <c r="B64" s="153"/>
      <c r="C64" s="152"/>
      <c r="D64" s="152"/>
      <c r="E64" s="152"/>
      <c r="F64" s="152"/>
      <c r="G64" s="152"/>
      <c r="H64" s="152"/>
      <c r="I64" s="152"/>
      <c r="J64" s="159"/>
      <c r="K64" s="135"/>
      <c r="L64" s="13" t="s">
        <v>19</v>
      </c>
      <c r="M64" s="9" t="s">
        <v>27</v>
      </c>
      <c r="N64" s="6">
        <f t="shared" si="9"/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s="36" customFormat="1" ht="15">
      <c r="A65" s="153"/>
      <c r="B65" s="153"/>
      <c r="C65" s="152"/>
      <c r="D65" s="152"/>
      <c r="E65" s="152"/>
      <c r="F65" s="152"/>
      <c r="G65" s="152"/>
      <c r="H65" s="152"/>
      <c r="I65" s="152"/>
      <c r="J65" s="159"/>
      <c r="K65" s="135"/>
      <c r="L65" s="14" t="s">
        <v>20</v>
      </c>
      <c r="M65" s="9" t="s">
        <v>27</v>
      </c>
      <c r="N65" s="6">
        <f t="shared" si="9"/>
        <v>13</v>
      </c>
      <c r="O65" s="11">
        <v>3</v>
      </c>
      <c r="P65" s="11">
        <v>2</v>
      </c>
      <c r="Q65" s="11">
        <v>2</v>
      </c>
      <c r="R65" s="11">
        <v>3</v>
      </c>
      <c r="S65" s="11">
        <v>3</v>
      </c>
    </row>
    <row r="66" spans="1:19" s="36" customFormat="1" ht="15">
      <c r="A66" s="153"/>
      <c r="B66" s="153"/>
      <c r="C66" s="152"/>
      <c r="D66" s="152"/>
      <c r="E66" s="152"/>
      <c r="F66" s="152"/>
      <c r="G66" s="152"/>
      <c r="H66" s="152"/>
      <c r="I66" s="152"/>
      <c r="J66" s="159"/>
      <c r="K66" s="135" t="s">
        <v>14</v>
      </c>
      <c r="L66" s="8" t="s">
        <v>17</v>
      </c>
      <c r="M66" s="9" t="s">
        <v>27</v>
      </c>
      <c r="N66" s="6">
        <f t="shared" si="9"/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s="36" customFormat="1" ht="15">
      <c r="A67" s="153"/>
      <c r="B67" s="153"/>
      <c r="C67" s="152"/>
      <c r="D67" s="152"/>
      <c r="E67" s="152"/>
      <c r="F67" s="152"/>
      <c r="G67" s="152"/>
      <c r="H67" s="152"/>
      <c r="I67" s="152"/>
      <c r="J67" s="159"/>
      <c r="K67" s="135"/>
      <c r="L67" s="13" t="s">
        <v>19</v>
      </c>
      <c r="M67" s="9" t="s">
        <v>27</v>
      </c>
      <c r="N67" s="6">
        <f t="shared" si="9"/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s="36" customFormat="1" ht="15">
      <c r="A68" s="153"/>
      <c r="B68" s="153"/>
      <c r="C68" s="31"/>
      <c r="D68" s="31"/>
      <c r="E68" s="31"/>
      <c r="F68" s="31"/>
      <c r="G68" s="31"/>
      <c r="H68" s="31"/>
      <c r="I68" s="31"/>
      <c r="J68" s="159"/>
      <c r="K68" s="135"/>
      <c r="L68" s="14" t="s">
        <v>20</v>
      </c>
      <c r="M68" s="9" t="s">
        <v>27</v>
      </c>
      <c r="N68" s="6">
        <f t="shared" si="9"/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s="36" customFormat="1" ht="15">
      <c r="A69" s="144" t="s">
        <v>21</v>
      </c>
      <c r="B69" s="144"/>
      <c r="C69" s="17"/>
      <c r="D69" s="17"/>
      <c r="E69" s="17"/>
      <c r="F69" s="17"/>
      <c r="G69" s="17"/>
      <c r="H69" s="17"/>
      <c r="I69" s="17"/>
      <c r="J69" s="144"/>
      <c r="K69" s="144"/>
      <c r="L69" s="8" t="s">
        <v>17</v>
      </c>
      <c r="M69" s="18" t="s">
        <v>27</v>
      </c>
      <c r="N69" s="37">
        <f t="shared" si="9"/>
        <v>0</v>
      </c>
      <c r="O69" s="38">
        <f aca="true" t="shared" si="10" ref="O69:S71">O57+O60+O63+O66</f>
        <v>0</v>
      </c>
      <c r="P69" s="38">
        <f t="shared" si="10"/>
        <v>0</v>
      </c>
      <c r="Q69" s="38">
        <f t="shared" si="10"/>
        <v>0</v>
      </c>
      <c r="R69" s="38">
        <f t="shared" si="10"/>
        <v>0</v>
      </c>
      <c r="S69" s="38">
        <f t="shared" si="10"/>
        <v>0</v>
      </c>
    </row>
    <row r="70" spans="1:19" s="36" customFormat="1" ht="15">
      <c r="A70" s="136"/>
      <c r="B70" s="136"/>
      <c r="C70" s="17"/>
      <c r="D70" s="17"/>
      <c r="E70" s="17"/>
      <c r="F70" s="17"/>
      <c r="G70" s="17"/>
      <c r="H70" s="17"/>
      <c r="I70" s="17"/>
      <c r="J70" s="136"/>
      <c r="K70" s="136"/>
      <c r="L70" s="13" t="s">
        <v>19</v>
      </c>
      <c r="M70" s="21" t="s">
        <v>27</v>
      </c>
      <c r="N70" s="39">
        <f t="shared" si="9"/>
        <v>0</v>
      </c>
      <c r="O70" s="40">
        <f t="shared" si="10"/>
        <v>0</v>
      </c>
      <c r="P70" s="40">
        <f t="shared" si="10"/>
        <v>0</v>
      </c>
      <c r="Q70" s="40">
        <f t="shared" si="10"/>
        <v>0</v>
      </c>
      <c r="R70" s="40">
        <f t="shared" si="10"/>
        <v>0</v>
      </c>
      <c r="S70" s="40">
        <f t="shared" si="10"/>
        <v>0</v>
      </c>
    </row>
    <row r="71" spans="1:19" s="36" customFormat="1" ht="15">
      <c r="A71" s="136"/>
      <c r="B71" s="136"/>
      <c r="C71" s="17"/>
      <c r="D71" s="17"/>
      <c r="E71" s="17"/>
      <c r="F71" s="17"/>
      <c r="G71" s="17"/>
      <c r="H71" s="17"/>
      <c r="I71" s="17"/>
      <c r="J71" s="136"/>
      <c r="K71" s="136"/>
      <c r="L71" s="14" t="s">
        <v>20</v>
      </c>
      <c r="M71" s="24" t="s">
        <v>27</v>
      </c>
      <c r="N71" s="41">
        <f t="shared" si="9"/>
        <v>13</v>
      </c>
      <c r="O71" s="42">
        <f t="shared" si="10"/>
        <v>3</v>
      </c>
      <c r="P71" s="42">
        <f t="shared" si="10"/>
        <v>2</v>
      </c>
      <c r="Q71" s="42">
        <f t="shared" si="10"/>
        <v>2</v>
      </c>
      <c r="R71" s="42">
        <f t="shared" si="10"/>
        <v>3</v>
      </c>
      <c r="S71" s="42">
        <f t="shared" si="10"/>
        <v>3</v>
      </c>
    </row>
    <row r="72" spans="1:19" s="36" customFormat="1" ht="15">
      <c r="A72" s="137"/>
      <c r="B72" s="137"/>
      <c r="C72" s="17"/>
      <c r="D72" s="17"/>
      <c r="E72" s="17"/>
      <c r="F72" s="17"/>
      <c r="G72" s="17"/>
      <c r="H72" s="17"/>
      <c r="I72" s="17"/>
      <c r="J72" s="137"/>
      <c r="K72" s="137"/>
      <c r="L72" s="27" t="s">
        <v>21</v>
      </c>
      <c r="M72" s="28" t="s">
        <v>27</v>
      </c>
      <c r="N72" s="29">
        <f aca="true" t="shared" si="11" ref="N72:S72">SUM(N69:N71)</f>
        <v>13</v>
      </c>
      <c r="O72" s="29">
        <f t="shared" si="11"/>
        <v>3</v>
      </c>
      <c r="P72" s="29">
        <f t="shared" si="11"/>
        <v>2</v>
      </c>
      <c r="Q72" s="29">
        <f t="shared" si="11"/>
        <v>2</v>
      </c>
      <c r="R72" s="29">
        <f t="shared" si="11"/>
        <v>3</v>
      </c>
      <c r="S72" s="29">
        <f t="shared" si="11"/>
        <v>3</v>
      </c>
    </row>
    <row r="73" spans="1:19" s="12" customFormat="1" ht="15">
      <c r="A73" s="155" t="s">
        <v>28</v>
      </c>
      <c r="B73" s="155" t="s">
        <v>29</v>
      </c>
      <c r="C73" s="43"/>
      <c r="D73" s="44">
        <v>7541.2</v>
      </c>
      <c r="E73" s="44">
        <v>7556.9</v>
      </c>
      <c r="F73" s="44">
        <v>7575.8</v>
      </c>
      <c r="G73" s="44">
        <v>7596</v>
      </c>
      <c r="H73" s="44">
        <v>7616</v>
      </c>
      <c r="I73" s="44">
        <v>7634</v>
      </c>
      <c r="J73" s="155" t="s">
        <v>30</v>
      </c>
      <c r="K73" s="157" t="s">
        <v>11</v>
      </c>
      <c r="L73" s="8" t="s">
        <v>17</v>
      </c>
      <c r="M73" s="9" t="s">
        <v>18</v>
      </c>
      <c r="N73" s="10">
        <f aca="true" t="shared" si="12" ref="N73:N87">SUM(O73:S73)</f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</row>
    <row r="74" spans="1:19" s="12" customFormat="1" ht="15">
      <c r="A74" s="155"/>
      <c r="B74" s="155"/>
      <c r="C74" s="43"/>
      <c r="D74" s="32">
        <v>260.5</v>
      </c>
      <c r="E74" s="32">
        <v>264</v>
      </c>
      <c r="F74" s="32">
        <v>269</v>
      </c>
      <c r="G74" s="32">
        <v>275</v>
      </c>
      <c r="H74" s="32">
        <v>279.5</v>
      </c>
      <c r="I74" s="32">
        <v>280</v>
      </c>
      <c r="J74" s="155"/>
      <c r="K74" s="157"/>
      <c r="L74" s="13" t="s">
        <v>19</v>
      </c>
      <c r="M74" s="9" t="s">
        <v>18</v>
      </c>
      <c r="N74" s="10">
        <f t="shared" si="12"/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s="12" customFormat="1" ht="15">
      <c r="A75" s="155"/>
      <c r="B75" s="155"/>
      <c r="C75" s="43"/>
      <c r="D75" s="32">
        <v>211.4</v>
      </c>
      <c r="E75" s="32">
        <v>211.4</v>
      </c>
      <c r="F75" s="32">
        <v>211.4</v>
      </c>
      <c r="G75" s="32">
        <v>211.4</v>
      </c>
      <c r="H75" s="32">
        <v>211.4</v>
      </c>
      <c r="I75" s="32">
        <v>211.4</v>
      </c>
      <c r="J75" s="155"/>
      <c r="K75" s="157"/>
      <c r="L75" s="14" t="s">
        <v>20</v>
      </c>
      <c r="M75" s="9" t="s">
        <v>18</v>
      </c>
      <c r="N75" s="10">
        <f t="shared" si="12"/>
        <v>13047</v>
      </c>
      <c r="O75" s="11">
        <v>2585</v>
      </c>
      <c r="P75" s="11">
        <v>2631</v>
      </c>
      <c r="Q75" s="11">
        <v>2604</v>
      </c>
      <c r="R75" s="11">
        <v>2619</v>
      </c>
      <c r="S75" s="11">
        <v>2608</v>
      </c>
    </row>
    <row r="76" spans="1:19" s="12" customFormat="1" ht="15">
      <c r="A76" s="155"/>
      <c r="B76" s="155"/>
      <c r="C76" s="43"/>
      <c r="D76" s="32">
        <v>505.7</v>
      </c>
      <c r="E76" s="32">
        <v>506.5</v>
      </c>
      <c r="F76" s="32">
        <v>507.3</v>
      </c>
      <c r="G76" s="32">
        <v>508.2</v>
      </c>
      <c r="H76" s="32">
        <v>509</v>
      </c>
      <c r="I76" s="32">
        <v>509.8</v>
      </c>
      <c r="J76" s="155"/>
      <c r="K76" s="158" t="s">
        <v>12</v>
      </c>
      <c r="L76" s="8" t="s">
        <v>17</v>
      </c>
      <c r="M76" s="9" t="s">
        <v>18</v>
      </c>
      <c r="N76" s="10">
        <f t="shared" si="12"/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s="12" customFormat="1" ht="15">
      <c r="A77" s="155"/>
      <c r="B77" s="155"/>
      <c r="C77" s="43"/>
      <c r="D77" s="32">
        <v>102.9</v>
      </c>
      <c r="E77" s="32">
        <v>105.1</v>
      </c>
      <c r="F77" s="32">
        <v>107.8</v>
      </c>
      <c r="G77" s="32">
        <v>111.1</v>
      </c>
      <c r="H77" s="32">
        <v>114.3</v>
      </c>
      <c r="I77" s="32">
        <v>117.8</v>
      </c>
      <c r="J77" s="155"/>
      <c r="K77" s="158"/>
      <c r="L77" s="13" t="s">
        <v>19</v>
      </c>
      <c r="M77" s="9" t="s">
        <v>18</v>
      </c>
      <c r="N77" s="10">
        <f t="shared" si="12"/>
        <v>4395.8</v>
      </c>
      <c r="O77" s="11">
        <v>866.8</v>
      </c>
      <c r="P77" s="11">
        <v>850.4</v>
      </c>
      <c r="Q77" s="11">
        <v>890.8</v>
      </c>
      <c r="R77" s="11">
        <v>891</v>
      </c>
      <c r="S77" s="11">
        <v>896.8</v>
      </c>
    </row>
    <row r="78" spans="1:19" s="12" customFormat="1" ht="15">
      <c r="A78" s="155"/>
      <c r="B78" s="155"/>
      <c r="C78" s="43"/>
      <c r="D78" s="32">
        <v>122</v>
      </c>
      <c r="E78" s="32">
        <v>122.2</v>
      </c>
      <c r="F78" s="32">
        <v>122.4</v>
      </c>
      <c r="G78" s="32">
        <v>122.5</v>
      </c>
      <c r="H78" s="32">
        <v>122.6</v>
      </c>
      <c r="I78" s="32">
        <v>122.6</v>
      </c>
      <c r="J78" s="155"/>
      <c r="K78" s="158"/>
      <c r="L78" s="14" t="s">
        <v>20</v>
      </c>
      <c r="M78" s="9" t="s">
        <v>18</v>
      </c>
      <c r="N78" s="10">
        <f t="shared" si="12"/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s="12" customFormat="1" ht="15">
      <c r="A79" s="155"/>
      <c r="B79" s="155"/>
      <c r="C79" s="43"/>
      <c r="D79" s="32">
        <v>756.2</v>
      </c>
      <c r="E79" s="32">
        <v>756.2</v>
      </c>
      <c r="F79" s="32">
        <v>756.2</v>
      </c>
      <c r="G79" s="32">
        <v>756.2</v>
      </c>
      <c r="H79" s="32">
        <v>756.2</v>
      </c>
      <c r="I79" s="32">
        <v>756.2</v>
      </c>
      <c r="J79" s="155"/>
      <c r="K79" s="135" t="s">
        <v>13</v>
      </c>
      <c r="L79" s="8" t="s">
        <v>17</v>
      </c>
      <c r="M79" s="9" t="s">
        <v>18</v>
      </c>
      <c r="N79" s="10">
        <f t="shared" si="12"/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</row>
    <row r="80" spans="1:19" s="12" customFormat="1" ht="15">
      <c r="A80" s="155"/>
      <c r="B80" s="155"/>
      <c r="C80" s="43"/>
      <c r="D80" s="32">
        <v>495.8</v>
      </c>
      <c r="E80" s="32">
        <v>495.8</v>
      </c>
      <c r="F80" s="32">
        <v>495.8</v>
      </c>
      <c r="G80" s="32">
        <v>495.8</v>
      </c>
      <c r="H80" s="32">
        <v>495.8</v>
      </c>
      <c r="I80" s="32">
        <v>495.8</v>
      </c>
      <c r="J80" s="155"/>
      <c r="K80" s="135"/>
      <c r="L80" s="13" t="s">
        <v>19</v>
      </c>
      <c r="M80" s="9" t="s">
        <v>18</v>
      </c>
      <c r="N80" s="10">
        <f t="shared" si="12"/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</row>
    <row r="81" spans="1:19" s="12" customFormat="1" ht="15">
      <c r="A81" s="155"/>
      <c r="B81" s="155"/>
      <c r="C81" s="43"/>
      <c r="D81" s="32">
        <v>79.8</v>
      </c>
      <c r="E81" s="32">
        <v>80.9</v>
      </c>
      <c r="F81" s="32">
        <v>81</v>
      </c>
      <c r="G81" s="32">
        <v>81.1</v>
      </c>
      <c r="H81" s="32">
        <v>81.3</v>
      </c>
      <c r="I81" s="32">
        <v>82.6</v>
      </c>
      <c r="J81" s="155"/>
      <c r="K81" s="135"/>
      <c r="L81" s="14" t="s">
        <v>20</v>
      </c>
      <c r="M81" s="9" t="s">
        <v>18</v>
      </c>
      <c r="N81" s="10">
        <f t="shared" si="12"/>
        <v>247</v>
      </c>
      <c r="O81" s="11">
        <v>25</v>
      </c>
      <c r="P81" s="11">
        <v>42</v>
      </c>
      <c r="Q81" s="11">
        <v>60</v>
      </c>
      <c r="R81" s="11">
        <v>60</v>
      </c>
      <c r="S81" s="11">
        <v>60</v>
      </c>
    </row>
    <row r="82" spans="1:19" s="12" customFormat="1" ht="15">
      <c r="A82" s="155"/>
      <c r="B82" s="155"/>
      <c r="C82" s="43"/>
      <c r="D82" s="32">
        <v>468.4</v>
      </c>
      <c r="E82" s="32">
        <v>468.4</v>
      </c>
      <c r="F82" s="32">
        <v>468.4</v>
      </c>
      <c r="G82" s="32">
        <v>468.4</v>
      </c>
      <c r="H82" s="32">
        <v>468.4</v>
      </c>
      <c r="I82" s="32">
        <v>468.4</v>
      </c>
      <c r="J82" s="155"/>
      <c r="K82" s="135" t="s">
        <v>14</v>
      </c>
      <c r="L82" s="8" t="s">
        <v>17</v>
      </c>
      <c r="M82" s="9" t="s">
        <v>18</v>
      </c>
      <c r="N82" s="10">
        <f t="shared" si="12"/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  <row r="83" spans="1:19" s="12" customFormat="1" ht="15">
      <c r="A83" s="155"/>
      <c r="B83" s="155"/>
      <c r="C83" s="43"/>
      <c r="D83" s="32">
        <v>378.1</v>
      </c>
      <c r="E83" s="32">
        <v>378.1</v>
      </c>
      <c r="F83" s="32">
        <v>378.1</v>
      </c>
      <c r="G83" s="32">
        <v>378.1</v>
      </c>
      <c r="H83" s="32">
        <v>378.1</v>
      </c>
      <c r="I83" s="32">
        <v>378.1</v>
      </c>
      <c r="J83" s="155"/>
      <c r="K83" s="135"/>
      <c r="L83" s="13" t="s">
        <v>19</v>
      </c>
      <c r="M83" s="9" t="s">
        <v>18</v>
      </c>
      <c r="N83" s="10">
        <f t="shared" si="12"/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s="12" customFormat="1" ht="15">
      <c r="A84" s="155"/>
      <c r="B84" s="155"/>
      <c r="C84" s="43"/>
      <c r="D84" s="32">
        <v>125</v>
      </c>
      <c r="E84" s="32">
        <v>127</v>
      </c>
      <c r="F84" s="32">
        <v>130</v>
      </c>
      <c r="G84" s="32">
        <v>133</v>
      </c>
      <c r="H84" s="32">
        <v>136.1</v>
      </c>
      <c r="I84" s="32">
        <v>140</v>
      </c>
      <c r="J84" s="155"/>
      <c r="K84" s="135"/>
      <c r="L84" s="14" t="s">
        <v>20</v>
      </c>
      <c r="M84" s="9" t="s">
        <v>18</v>
      </c>
      <c r="N84" s="10">
        <f t="shared" si="12"/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</row>
    <row r="85" spans="1:19" s="12" customFormat="1" ht="15">
      <c r="A85" s="144" t="s">
        <v>21</v>
      </c>
      <c r="B85" s="144"/>
      <c r="C85" s="17"/>
      <c r="D85" s="17"/>
      <c r="E85" s="17"/>
      <c r="F85" s="17"/>
      <c r="G85" s="17"/>
      <c r="H85" s="17"/>
      <c r="I85" s="17"/>
      <c r="J85" s="144"/>
      <c r="K85" s="144"/>
      <c r="L85" s="8" t="s">
        <v>17</v>
      </c>
      <c r="M85" s="18" t="s">
        <v>18</v>
      </c>
      <c r="N85" s="19">
        <f t="shared" si="12"/>
        <v>0</v>
      </c>
      <c r="O85" s="20">
        <f aca="true" t="shared" si="13" ref="O85:S87">O73+O76+O79+O82</f>
        <v>0</v>
      </c>
      <c r="P85" s="20">
        <f t="shared" si="13"/>
        <v>0</v>
      </c>
      <c r="Q85" s="20">
        <f t="shared" si="13"/>
        <v>0</v>
      </c>
      <c r="R85" s="20">
        <f t="shared" si="13"/>
        <v>0</v>
      </c>
      <c r="S85" s="20">
        <f t="shared" si="13"/>
        <v>0</v>
      </c>
    </row>
    <row r="86" spans="1:19" s="12" customFormat="1" ht="15">
      <c r="A86" s="136"/>
      <c r="B86" s="136"/>
      <c r="C86" s="17"/>
      <c r="D86" s="17"/>
      <c r="E86" s="17"/>
      <c r="F86" s="17"/>
      <c r="G86" s="17"/>
      <c r="H86" s="17"/>
      <c r="I86" s="17"/>
      <c r="J86" s="136"/>
      <c r="K86" s="136"/>
      <c r="L86" s="13" t="s">
        <v>19</v>
      </c>
      <c r="M86" s="21" t="s">
        <v>18</v>
      </c>
      <c r="N86" s="22">
        <f t="shared" si="12"/>
        <v>4395.8</v>
      </c>
      <c r="O86" s="23">
        <f t="shared" si="13"/>
        <v>866.8</v>
      </c>
      <c r="P86" s="23">
        <f t="shared" si="13"/>
        <v>850.4</v>
      </c>
      <c r="Q86" s="23">
        <f t="shared" si="13"/>
        <v>890.8</v>
      </c>
      <c r="R86" s="23">
        <f t="shared" si="13"/>
        <v>891</v>
      </c>
      <c r="S86" s="23">
        <f t="shared" si="13"/>
        <v>896.8</v>
      </c>
    </row>
    <row r="87" spans="1:19" s="12" customFormat="1" ht="15">
      <c r="A87" s="136"/>
      <c r="B87" s="136"/>
      <c r="C87" s="17"/>
      <c r="D87" s="17"/>
      <c r="E87" s="17"/>
      <c r="F87" s="17"/>
      <c r="G87" s="17"/>
      <c r="H87" s="17"/>
      <c r="I87" s="17"/>
      <c r="J87" s="136"/>
      <c r="K87" s="136"/>
      <c r="L87" s="14" t="s">
        <v>20</v>
      </c>
      <c r="M87" s="24" t="s">
        <v>18</v>
      </c>
      <c r="N87" s="25">
        <f t="shared" si="12"/>
        <v>13294</v>
      </c>
      <c r="O87" s="26">
        <f t="shared" si="13"/>
        <v>2610</v>
      </c>
      <c r="P87" s="26">
        <f t="shared" si="13"/>
        <v>2673</v>
      </c>
      <c r="Q87" s="26">
        <f t="shared" si="13"/>
        <v>2664</v>
      </c>
      <c r="R87" s="26">
        <f t="shared" si="13"/>
        <v>2679</v>
      </c>
      <c r="S87" s="26">
        <f t="shared" si="13"/>
        <v>2668</v>
      </c>
    </row>
    <row r="88" spans="1:19" s="12" customFormat="1" ht="15">
      <c r="A88" s="137"/>
      <c r="B88" s="137"/>
      <c r="C88" s="17"/>
      <c r="D88" s="17"/>
      <c r="E88" s="17"/>
      <c r="F88" s="17"/>
      <c r="G88" s="17"/>
      <c r="H88" s="17"/>
      <c r="I88" s="17"/>
      <c r="J88" s="137"/>
      <c r="K88" s="137"/>
      <c r="L88" s="27" t="s">
        <v>21</v>
      </c>
      <c r="M88" s="28" t="s">
        <v>18</v>
      </c>
      <c r="N88" s="29">
        <f aca="true" t="shared" si="14" ref="N88:S88">SUM(N85:N87)</f>
        <v>17689.8</v>
      </c>
      <c r="O88" s="29">
        <f t="shared" si="14"/>
        <v>3476.8</v>
      </c>
      <c r="P88" s="29">
        <f t="shared" si="14"/>
        <v>3523.4</v>
      </c>
      <c r="Q88" s="29">
        <f t="shared" si="14"/>
        <v>3554.8</v>
      </c>
      <c r="R88" s="29">
        <f t="shared" si="14"/>
        <v>3570</v>
      </c>
      <c r="S88" s="29">
        <f t="shared" si="14"/>
        <v>3564.8</v>
      </c>
    </row>
    <row r="89" spans="1:19" s="12" customFormat="1" ht="15">
      <c r="A89" s="155"/>
      <c r="B89" s="155"/>
      <c r="C89" s="43"/>
      <c r="D89" s="44">
        <v>7541.2</v>
      </c>
      <c r="E89" s="44">
        <v>7556.9</v>
      </c>
      <c r="F89" s="44">
        <v>7575.8</v>
      </c>
      <c r="G89" s="44">
        <v>7596</v>
      </c>
      <c r="H89" s="44">
        <v>7616</v>
      </c>
      <c r="I89" s="44">
        <v>7634</v>
      </c>
      <c r="J89" s="155" t="s">
        <v>31</v>
      </c>
      <c r="K89" s="157" t="s">
        <v>11</v>
      </c>
      <c r="L89" s="8" t="s">
        <v>17</v>
      </c>
      <c r="M89" s="9" t="s">
        <v>18</v>
      </c>
      <c r="N89" s="10">
        <f aca="true" t="shared" si="15" ref="N89:N103">SUM(O89:S89)</f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</row>
    <row r="90" spans="1:19" s="12" customFormat="1" ht="15">
      <c r="A90" s="155"/>
      <c r="B90" s="155"/>
      <c r="C90" s="43"/>
      <c r="D90" s="32">
        <v>260.5</v>
      </c>
      <c r="E90" s="32">
        <v>264</v>
      </c>
      <c r="F90" s="32">
        <v>269</v>
      </c>
      <c r="G90" s="32">
        <v>275</v>
      </c>
      <c r="H90" s="32">
        <v>279.5</v>
      </c>
      <c r="I90" s="32">
        <v>280</v>
      </c>
      <c r="J90" s="155"/>
      <c r="K90" s="157"/>
      <c r="L90" s="13" t="s">
        <v>19</v>
      </c>
      <c r="M90" s="9" t="s">
        <v>18</v>
      </c>
      <c r="N90" s="10">
        <f t="shared" si="15"/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s="12" customFormat="1" ht="15">
      <c r="A91" s="155"/>
      <c r="B91" s="155"/>
      <c r="C91" s="43"/>
      <c r="D91" s="32">
        <v>211.4</v>
      </c>
      <c r="E91" s="32">
        <v>211.4</v>
      </c>
      <c r="F91" s="32">
        <v>211.4</v>
      </c>
      <c r="G91" s="32">
        <v>211.4</v>
      </c>
      <c r="H91" s="32">
        <v>211.4</v>
      </c>
      <c r="I91" s="32">
        <v>211.4</v>
      </c>
      <c r="J91" s="155"/>
      <c r="K91" s="157"/>
      <c r="L91" s="14" t="s">
        <v>20</v>
      </c>
      <c r="M91" s="9" t="s">
        <v>18</v>
      </c>
      <c r="N91" s="10">
        <f t="shared" si="15"/>
        <v>46417</v>
      </c>
      <c r="O91" s="11">
        <v>9204</v>
      </c>
      <c r="P91" s="11">
        <v>9322</v>
      </c>
      <c r="Q91" s="11">
        <v>9251</v>
      </c>
      <c r="R91" s="11">
        <v>9310</v>
      </c>
      <c r="S91" s="11">
        <v>9330</v>
      </c>
    </row>
    <row r="92" spans="1:19" s="12" customFormat="1" ht="15">
      <c r="A92" s="155"/>
      <c r="B92" s="155"/>
      <c r="C92" s="43"/>
      <c r="D92" s="32">
        <v>505.7</v>
      </c>
      <c r="E92" s="32">
        <v>506.5</v>
      </c>
      <c r="F92" s="32">
        <v>507.3</v>
      </c>
      <c r="G92" s="32">
        <v>508.2</v>
      </c>
      <c r="H92" s="32">
        <v>509</v>
      </c>
      <c r="I92" s="32">
        <v>509.8</v>
      </c>
      <c r="J92" s="155"/>
      <c r="K92" s="158" t="s">
        <v>12</v>
      </c>
      <c r="L92" s="8" t="s">
        <v>17</v>
      </c>
      <c r="M92" s="9" t="s">
        <v>18</v>
      </c>
      <c r="N92" s="10">
        <f t="shared" si="15"/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</row>
    <row r="93" spans="1:19" s="12" customFormat="1" ht="15">
      <c r="A93" s="155"/>
      <c r="B93" s="155"/>
      <c r="C93" s="43"/>
      <c r="D93" s="32">
        <v>102.9</v>
      </c>
      <c r="E93" s="32">
        <v>105.1</v>
      </c>
      <c r="F93" s="32">
        <v>107.8</v>
      </c>
      <c r="G93" s="32">
        <v>111.1</v>
      </c>
      <c r="H93" s="32">
        <v>114.3</v>
      </c>
      <c r="I93" s="32">
        <v>117.8</v>
      </c>
      <c r="J93" s="155"/>
      <c r="K93" s="158"/>
      <c r="L93" s="13" t="s">
        <v>19</v>
      </c>
      <c r="M93" s="9" t="s">
        <v>18</v>
      </c>
      <c r="N93" s="10">
        <f t="shared" si="15"/>
        <v>24232.2</v>
      </c>
      <c r="O93" s="11">
        <v>3362.7</v>
      </c>
      <c r="P93" s="11">
        <v>4109</v>
      </c>
      <c r="Q93" s="11">
        <v>4881</v>
      </c>
      <c r="R93" s="11">
        <v>5672.5</v>
      </c>
      <c r="S93" s="11">
        <v>6207</v>
      </c>
    </row>
    <row r="94" spans="1:19" s="12" customFormat="1" ht="15">
      <c r="A94" s="155"/>
      <c r="B94" s="155"/>
      <c r="C94" s="43"/>
      <c r="D94" s="32">
        <v>122</v>
      </c>
      <c r="E94" s="32">
        <v>122.2</v>
      </c>
      <c r="F94" s="32">
        <v>122.4</v>
      </c>
      <c r="G94" s="32">
        <v>122.5</v>
      </c>
      <c r="H94" s="32">
        <v>122.6</v>
      </c>
      <c r="I94" s="32">
        <v>122.6</v>
      </c>
      <c r="J94" s="155"/>
      <c r="K94" s="158"/>
      <c r="L94" s="14" t="s">
        <v>20</v>
      </c>
      <c r="M94" s="9" t="s">
        <v>18</v>
      </c>
      <c r="N94" s="10">
        <f t="shared" si="15"/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</row>
    <row r="95" spans="1:19" s="12" customFormat="1" ht="15">
      <c r="A95" s="155"/>
      <c r="B95" s="155"/>
      <c r="C95" s="43"/>
      <c r="D95" s="32">
        <v>756.2</v>
      </c>
      <c r="E95" s="32">
        <v>756.2</v>
      </c>
      <c r="F95" s="32">
        <v>756.2</v>
      </c>
      <c r="G95" s="32">
        <v>756.2</v>
      </c>
      <c r="H95" s="32">
        <v>756.2</v>
      </c>
      <c r="I95" s="32">
        <v>756.2</v>
      </c>
      <c r="J95" s="155"/>
      <c r="K95" s="135" t="s">
        <v>13</v>
      </c>
      <c r="L95" s="8" t="s">
        <v>17</v>
      </c>
      <c r="M95" s="9" t="s">
        <v>18</v>
      </c>
      <c r="N95" s="10">
        <f t="shared" si="15"/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</row>
    <row r="96" spans="1:19" s="12" customFormat="1" ht="15">
      <c r="A96" s="155"/>
      <c r="B96" s="155"/>
      <c r="C96" s="43"/>
      <c r="D96" s="32">
        <v>495.8</v>
      </c>
      <c r="E96" s="32">
        <v>495.8</v>
      </c>
      <c r="F96" s="32">
        <v>495.8</v>
      </c>
      <c r="G96" s="32">
        <v>495.8</v>
      </c>
      <c r="H96" s="32">
        <v>495.8</v>
      </c>
      <c r="I96" s="32">
        <v>495.8</v>
      </c>
      <c r="J96" s="155"/>
      <c r="K96" s="135"/>
      <c r="L96" s="13" t="s">
        <v>19</v>
      </c>
      <c r="M96" s="9" t="s">
        <v>18</v>
      </c>
      <c r="N96" s="10">
        <f t="shared" si="15"/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</row>
    <row r="97" spans="1:19" s="12" customFormat="1" ht="15">
      <c r="A97" s="155"/>
      <c r="B97" s="155"/>
      <c r="C97" s="43"/>
      <c r="D97" s="32">
        <v>79.8</v>
      </c>
      <c r="E97" s="32">
        <v>80.9</v>
      </c>
      <c r="F97" s="32">
        <v>81</v>
      </c>
      <c r="G97" s="32">
        <v>81.1</v>
      </c>
      <c r="H97" s="32">
        <v>81.3</v>
      </c>
      <c r="I97" s="32">
        <v>82.6</v>
      </c>
      <c r="J97" s="155"/>
      <c r="K97" s="135"/>
      <c r="L97" s="14" t="s">
        <v>20</v>
      </c>
      <c r="M97" s="9" t="s">
        <v>18</v>
      </c>
      <c r="N97" s="10">
        <f t="shared" si="15"/>
        <v>890</v>
      </c>
      <c r="O97" s="11">
        <v>140</v>
      </c>
      <c r="P97" s="11">
        <v>150</v>
      </c>
      <c r="Q97" s="11">
        <v>200</v>
      </c>
      <c r="R97" s="11">
        <v>200</v>
      </c>
      <c r="S97" s="11">
        <v>200</v>
      </c>
    </row>
    <row r="98" spans="1:19" s="12" customFormat="1" ht="15">
      <c r="A98" s="155"/>
      <c r="B98" s="155"/>
      <c r="C98" s="43"/>
      <c r="D98" s="32">
        <v>468.4</v>
      </c>
      <c r="E98" s="32">
        <v>468.4</v>
      </c>
      <c r="F98" s="32">
        <v>468.4</v>
      </c>
      <c r="G98" s="32">
        <v>468.4</v>
      </c>
      <c r="H98" s="32">
        <v>468.4</v>
      </c>
      <c r="I98" s="32">
        <v>468.4</v>
      </c>
      <c r="J98" s="155"/>
      <c r="K98" s="135" t="s">
        <v>14</v>
      </c>
      <c r="L98" s="8" t="s">
        <v>17</v>
      </c>
      <c r="M98" s="9" t="s">
        <v>18</v>
      </c>
      <c r="N98" s="10">
        <f t="shared" si="15"/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</row>
    <row r="99" spans="1:19" s="12" customFormat="1" ht="15">
      <c r="A99" s="155"/>
      <c r="B99" s="155"/>
      <c r="C99" s="43"/>
      <c r="D99" s="32">
        <v>378.1</v>
      </c>
      <c r="E99" s="32">
        <v>378.1</v>
      </c>
      <c r="F99" s="32">
        <v>378.1</v>
      </c>
      <c r="G99" s="32">
        <v>378.1</v>
      </c>
      <c r="H99" s="32">
        <v>378.1</v>
      </c>
      <c r="I99" s="32">
        <v>378.1</v>
      </c>
      <c r="J99" s="155"/>
      <c r="K99" s="135"/>
      <c r="L99" s="13" t="s">
        <v>19</v>
      </c>
      <c r="M99" s="9" t="s">
        <v>18</v>
      </c>
      <c r="N99" s="10">
        <f t="shared" si="15"/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</row>
    <row r="100" spans="1:19" s="12" customFormat="1" ht="15">
      <c r="A100" s="155"/>
      <c r="B100" s="155"/>
      <c r="C100" s="43"/>
      <c r="D100" s="32">
        <v>125</v>
      </c>
      <c r="E100" s="32">
        <v>127</v>
      </c>
      <c r="F100" s="32">
        <v>130</v>
      </c>
      <c r="G100" s="32">
        <v>133</v>
      </c>
      <c r="H100" s="32">
        <v>136.1</v>
      </c>
      <c r="I100" s="32">
        <v>140</v>
      </c>
      <c r="J100" s="155"/>
      <c r="K100" s="135"/>
      <c r="L100" s="14" t="s">
        <v>20</v>
      </c>
      <c r="M100" s="9" t="s">
        <v>18</v>
      </c>
      <c r="N100" s="10">
        <f t="shared" si="15"/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</row>
    <row r="101" spans="1:19" s="12" customFormat="1" ht="15">
      <c r="A101" s="144" t="s">
        <v>21</v>
      </c>
      <c r="B101" s="144"/>
      <c r="C101" s="17"/>
      <c r="D101" s="17"/>
      <c r="E101" s="17"/>
      <c r="F101" s="17"/>
      <c r="G101" s="17"/>
      <c r="H101" s="17"/>
      <c r="I101" s="17"/>
      <c r="J101" s="144"/>
      <c r="K101" s="144"/>
      <c r="L101" s="8" t="s">
        <v>17</v>
      </c>
      <c r="M101" s="18" t="s">
        <v>18</v>
      </c>
      <c r="N101" s="19">
        <f t="shared" si="15"/>
        <v>0</v>
      </c>
      <c r="O101" s="20">
        <f aca="true" t="shared" si="16" ref="O101:S103">O89+O92+O95+O98</f>
        <v>0</v>
      </c>
      <c r="P101" s="20">
        <f t="shared" si="16"/>
        <v>0</v>
      </c>
      <c r="Q101" s="20">
        <f t="shared" si="16"/>
        <v>0</v>
      </c>
      <c r="R101" s="20">
        <f t="shared" si="16"/>
        <v>0</v>
      </c>
      <c r="S101" s="20">
        <f t="shared" si="16"/>
        <v>0</v>
      </c>
    </row>
    <row r="102" spans="1:19" s="12" customFormat="1" ht="15">
      <c r="A102" s="136"/>
      <c r="B102" s="136"/>
      <c r="C102" s="17"/>
      <c r="D102" s="17"/>
      <c r="E102" s="17"/>
      <c r="F102" s="17"/>
      <c r="G102" s="17"/>
      <c r="H102" s="17"/>
      <c r="I102" s="17"/>
      <c r="J102" s="136"/>
      <c r="K102" s="136"/>
      <c r="L102" s="13" t="s">
        <v>19</v>
      </c>
      <c r="M102" s="21" t="s">
        <v>18</v>
      </c>
      <c r="N102" s="22">
        <f t="shared" si="15"/>
        <v>24232.2</v>
      </c>
      <c r="O102" s="23">
        <f t="shared" si="16"/>
        <v>3362.7</v>
      </c>
      <c r="P102" s="23">
        <f t="shared" si="16"/>
        <v>4109</v>
      </c>
      <c r="Q102" s="23">
        <f t="shared" si="16"/>
        <v>4881</v>
      </c>
      <c r="R102" s="23">
        <f t="shared" si="16"/>
        <v>5672.5</v>
      </c>
      <c r="S102" s="23">
        <f t="shared" si="16"/>
        <v>6207</v>
      </c>
    </row>
    <row r="103" spans="1:19" s="12" customFormat="1" ht="15">
      <c r="A103" s="136"/>
      <c r="B103" s="136"/>
      <c r="C103" s="17"/>
      <c r="D103" s="17"/>
      <c r="E103" s="17"/>
      <c r="F103" s="17"/>
      <c r="G103" s="17"/>
      <c r="H103" s="17"/>
      <c r="I103" s="17"/>
      <c r="J103" s="136"/>
      <c r="K103" s="136"/>
      <c r="L103" s="14" t="s">
        <v>20</v>
      </c>
      <c r="M103" s="24" t="s">
        <v>18</v>
      </c>
      <c r="N103" s="25">
        <f t="shared" si="15"/>
        <v>47307</v>
      </c>
      <c r="O103" s="26">
        <f t="shared" si="16"/>
        <v>9344</v>
      </c>
      <c r="P103" s="26">
        <f t="shared" si="16"/>
        <v>9472</v>
      </c>
      <c r="Q103" s="26">
        <f t="shared" si="16"/>
        <v>9451</v>
      </c>
      <c r="R103" s="26">
        <f t="shared" si="16"/>
        <v>9510</v>
      </c>
      <c r="S103" s="26">
        <f t="shared" si="16"/>
        <v>9530</v>
      </c>
    </row>
    <row r="104" spans="1:19" s="12" customFormat="1" ht="15">
      <c r="A104" s="137"/>
      <c r="B104" s="137"/>
      <c r="C104" s="17"/>
      <c r="D104" s="17"/>
      <c r="E104" s="17"/>
      <c r="F104" s="17"/>
      <c r="G104" s="17"/>
      <c r="H104" s="17"/>
      <c r="I104" s="17"/>
      <c r="J104" s="137"/>
      <c r="K104" s="137"/>
      <c r="L104" s="27" t="s">
        <v>21</v>
      </c>
      <c r="M104" s="28" t="s">
        <v>18</v>
      </c>
      <c r="N104" s="29">
        <f aca="true" t="shared" si="17" ref="N104:S104">SUM(N101:N103)</f>
        <v>71539.2</v>
      </c>
      <c r="O104" s="29">
        <f t="shared" si="17"/>
        <v>12706.7</v>
      </c>
      <c r="P104" s="29">
        <f t="shared" si="17"/>
        <v>13581</v>
      </c>
      <c r="Q104" s="29">
        <f t="shared" si="17"/>
        <v>14332</v>
      </c>
      <c r="R104" s="29">
        <f t="shared" si="17"/>
        <v>15182.5</v>
      </c>
      <c r="S104" s="29">
        <f t="shared" si="17"/>
        <v>15737</v>
      </c>
    </row>
    <row r="105" spans="1:19" s="12" customFormat="1" ht="15">
      <c r="A105" s="155"/>
      <c r="B105" s="155"/>
      <c r="C105" s="43"/>
      <c r="D105" s="44">
        <v>7541.2</v>
      </c>
      <c r="E105" s="44">
        <v>7556.9</v>
      </c>
      <c r="F105" s="44">
        <v>7575.8</v>
      </c>
      <c r="G105" s="44">
        <v>7596</v>
      </c>
      <c r="H105" s="44">
        <v>7616</v>
      </c>
      <c r="I105" s="44">
        <v>7634</v>
      </c>
      <c r="J105" s="155" t="s">
        <v>32</v>
      </c>
      <c r="K105" s="157" t="s">
        <v>11</v>
      </c>
      <c r="L105" s="8" t="s">
        <v>17</v>
      </c>
      <c r="M105" s="9" t="s">
        <v>18</v>
      </c>
      <c r="N105" s="10">
        <f aca="true" t="shared" si="18" ref="N105:N119">SUM(O105:S105)</f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</row>
    <row r="106" spans="1:19" s="12" customFormat="1" ht="12" customHeight="1">
      <c r="A106" s="155"/>
      <c r="B106" s="155"/>
      <c r="C106" s="43"/>
      <c r="D106" s="32">
        <v>260.5</v>
      </c>
      <c r="E106" s="32">
        <v>264</v>
      </c>
      <c r="F106" s="32">
        <v>269</v>
      </c>
      <c r="G106" s="32">
        <v>275</v>
      </c>
      <c r="H106" s="32">
        <v>279.5</v>
      </c>
      <c r="I106" s="32">
        <v>280</v>
      </c>
      <c r="J106" s="155"/>
      <c r="K106" s="157"/>
      <c r="L106" s="13" t="s">
        <v>19</v>
      </c>
      <c r="M106" s="9" t="s">
        <v>18</v>
      </c>
      <c r="N106" s="10">
        <f t="shared" si="18"/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</row>
    <row r="107" spans="1:19" s="12" customFormat="1" ht="15">
      <c r="A107" s="155"/>
      <c r="B107" s="155"/>
      <c r="C107" s="43"/>
      <c r="D107" s="32">
        <v>211.4</v>
      </c>
      <c r="E107" s="32">
        <v>211.4</v>
      </c>
      <c r="F107" s="32">
        <v>211.4</v>
      </c>
      <c r="G107" s="32">
        <v>211.4</v>
      </c>
      <c r="H107" s="32">
        <v>211.4</v>
      </c>
      <c r="I107" s="32">
        <v>211.4</v>
      </c>
      <c r="J107" s="155"/>
      <c r="K107" s="157"/>
      <c r="L107" s="14" t="s">
        <v>20</v>
      </c>
      <c r="M107" s="9" t="s">
        <v>18</v>
      </c>
      <c r="N107" s="10">
        <f t="shared" si="18"/>
        <v>7411</v>
      </c>
      <c r="O107" s="11">
        <v>1492</v>
      </c>
      <c r="P107" s="11">
        <v>1503</v>
      </c>
      <c r="Q107" s="11">
        <v>1486</v>
      </c>
      <c r="R107" s="11">
        <v>1460</v>
      </c>
      <c r="S107" s="11">
        <v>1470</v>
      </c>
    </row>
    <row r="108" spans="1:19" s="12" customFormat="1" ht="15">
      <c r="A108" s="155"/>
      <c r="B108" s="155"/>
      <c r="C108" s="43"/>
      <c r="D108" s="32">
        <v>505.7</v>
      </c>
      <c r="E108" s="32">
        <v>506.5</v>
      </c>
      <c r="F108" s="32">
        <v>507.3</v>
      </c>
      <c r="G108" s="32">
        <v>508.2</v>
      </c>
      <c r="H108" s="32">
        <v>509</v>
      </c>
      <c r="I108" s="32">
        <v>509.8</v>
      </c>
      <c r="J108" s="155"/>
      <c r="K108" s="158" t="s">
        <v>12</v>
      </c>
      <c r="L108" s="8" t="s">
        <v>17</v>
      </c>
      <c r="M108" s="9" t="s">
        <v>18</v>
      </c>
      <c r="N108" s="10">
        <f t="shared" si="18"/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</row>
    <row r="109" spans="1:19" s="12" customFormat="1" ht="15">
      <c r="A109" s="155"/>
      <c r="B109" s="155"/>
      <c r="C109" s="43"/>
      <c r="D109" s="32">
        <v>102.9</v>
      </c>
      <c r="E109" s="32">
        <v>105.1</v>
      </c>
      <c r="F109" s="32">
        <v>107.8</v>
      </c>
      <c r="G109" s="32">
        <v>111.1</v>
      </c>
      <c r="H109" s="32">
        <v>114.3</v>
      </c>
      <c r="I109" s="32">
        <v>117.8</v>
      </c>
      <c r="J109" s="155"/>
      <c r="K109" s="158"/>
      <c r="L109" s="13" t="s">
        <v>19</v>
      </c>
      <c r="M109" s="9" t="s">
        <v>18</v>
      </c>
      <c r="N109" s="10">
        <f t="shared" si="18"/>
        <v>4297.8</v>
      </c>
      <c r="O109" s="11">
        <v>827.3</v>
      </c>
      <c r="P109" s="11">
        <v>838.3</v>
      </c>
      <c r="Q109" s="11">
        <v>870.7</v>
      </c>
      <c r="R109" s="11">
        <v>880.8</v>
      </c>
      <c r="S109" s="11">
        <v>880.7</v>
      </c>
    </row>
    <row r="110" spans="1:19" s="12" customFormat="1" ht="15">
      <c r="A110" s="155"/>
      <c r="B110" s="155"/>
      <c r="C110" s="43"/>
      <c r="D110" s="32">
        <v>122</v>
      </c>
      <c r="E110" s="32">
        <v>122.2</v>
      </c>
      <c r="F110" s="32">
        <v>122.4</v>
      </c>
      <c r="G110" s="32">
        <v>122.5</v>
      </c>
      <c r="H110" s="32">
        <v>122.6</v>
      </c>
      <c r="I110" s="32">
        <v>122.6</v>
      </c>
      <c r="J110" s="155"/>
      <c r="K110" s="158"/>
      <c r="L110" s="14" t="s">
        <v>20</v>
      </c>
      <c r="M110" s="9" t="s">
        <v>18</v>
      </c>
      <c r="N110" s="10">
        <f t="shared" si="18"/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s="12" customFormat="1" ht="15">
      <c r="A111" s="155"/>
      <c r="B111" s="155"/>
      <c r="C111" s="43"/>
      <c r="D111" s="32">
        <v>756.2</v>
      </c>
      <c r="E111" s="32">
        <v>756.2</v>
      </c>
      <c r="F111" s="32">
        <v>756.2</v>
      </c>
      <c r="G111" s="32">
        <v>756.2</v>
      </c>
      <c r="H111" s="32">
        <v>756.2</v>
      </c>
      <c r="I111" s="32">
        <v>756.2</v>
      </c>
      <c r="J111" s="155"/>
      <c r="K111" s="135" t="s">
        <v>13</v>
      </c>
      <c r="L111" s="8" t="s">
        <v>17</v>
      </c>
      <c r="M111" s="9" t="s">
        <v>18</v>
      </c>
      <c r="N111" s="10">
        <f t="shared" si="18"/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</row>
    <row r="112" spans="1:19" s="12" customFormat="1" ht="9.75" customHeight="1">
      <c r="A112" s="155"/>
      <c r="B112" s="155"/>
      <c r="C112" s="43"/>
      <c r="D112" s="32">
        <v>495.8</v>
      </c>
      <c r="E112" s="32">
        <v>495.8</v>
      </c>
      <c r="F112" s="32">
        <v>495.8</v>
      </c>
      <c r="G112" s="32">
        <v>495.8</v>
      </c>
      <c r="H112" s="32">
        <v>495.8</v>
      </c>
      <c r="I112" s="32">
        <v>495.8</v>
      </c>
      <c r="J112" s="155"/>
      <c r="K112" s="135"/>
      <c r="L112" s="13" t="s">
        <v>19</v>
      </c>
      <c r="M112" s="9" t="s">
        <v>18</v>
      </c>
      <c r="N112" s="10">
        <f t="shared" si="18"/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</row>
    <row r="113" spans="1:19" s="12" customFormat="1" ht="14.25" customHeight="1">
      <c r="A113" s="155"/>
      <c r="B113" s="155"/>
      <c r="C113" s="43"/>
      <c r="D113" s="32">
        <v>79.8</v>
      </c>
      <c r="E113" s="32">
        <v>80.9</v>
      </c>
      <c r="F113" s="32">
        <v>81</v>
      </c>
      <c r="G113" s="32">
        <v>81.1</v>
      </c>
      <c r="H113" s="32">
        <v>81.3</v>
      </c>
      <c r="I113" s="32">
        <v>82.6</v>
      </c>
      <c r="J113" s="155"/>
      <c r="K113" s="135"/>
      <c r="L113" s="14" t="s">
        <v>20</v>
      </c>
      <c r="M113" s="9" t="s">
        <v>18</v>
      </c>
      <c r="N113" s="10">
        <f t="shared" si="18"/>
        <v>90</v>
      </c>
      <c r="O113" s="11">
        <v>15</v>
      </c>
      <c r="P113" s="11">
        <v>15</v>
      </c>
      <c r="Q113" s="11">
        <v>20</v>
      </c>
      <c r="R113" s="11">
        <v>20</v>
      </c>
      <c r="S113" s="11">
        <v>20</v>
      </c>
    </row>
    <row r="114" spans="1:19" s="12" customFormat="1" ht="15">
      <c r="A114" s="155"/>
      <c r="B114" s="155"/>
      <c r="C114" s="43"/>
      <c r="D114" s="32">
        <v>468.4</v>
      </c>
      <c r="E114" s="32">
        <v>468.4</v>
      </c>
      <c r="F114" s="32">
        <v>468.4</v>
      </c>
      <c r="G114" s="32">
        <v>468.4</v>
      </c>
      <c r="H114" s="32">
        <v>468.4</v>
      </c>
      <c r="I114" s="32">
        <v>468.4</v>
      </c>
      <c r="J114" s="155"/>
      <c r="K114" s="135" t="s">
        <v>14</v>
      </c>
      <c r="L114" s="8" t="s">
        <v>17</v>
      </c>
      <c r="M114" s="9" t="s">
        <v>18</v>
      </c>
      <c r="N114" s="10">
        <f t="shared" si="18"/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</row>
    <row r="115" spans="1:19" s="12" customFormat="1" ht="15">
      <c r="A115" s="155"/>
      <c r="B115" s="155"/>
      <c r="C115" s="43"/>
      <c r="D115" s="32">
        <v>378.1</v>
      </c>
      <c r="E115" s="32">
        <v>378.1</v>
      </c>
      <c r="F115" s="32">
        <v>378.1</v>
      </c>
      <c r="G115" s="32">
        <v>378.1</v>
      </c>
      <c r="H115" s="32">
        <v>378.1</v>
      </c>
      <c r="I115" s="32">
        <v>378.1</v>
      </c>
      <c r="J115" s="155"/>
      <c r="K115" s="135"/>
      <c r="L115" s="13" t="s">
        <v>19</v>
      </c>
      <c r="M115" s="9" t="s">
        <v>18</v>
      </c>
      <c r="N115" s="10">
        <f t="shared" si="18"/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</row>
    <row r="116" spans="1:19" s="12" customFormat="1" ht="15">
      <c r="A116" s="155"/>
      <c r="B116" s="155"/>
      <c r="C116" s="43"/>
      <c r="D116" s="32">
        <v>125</v>
      </c>
      <c r="E116" s="32">
        <v>127</v>
      </c>
      <c r="F116" s="32">
        <v>130</v>
      </c>
      <c r="G116" s="32">
        <v>133</v>
      </c>
      <c r="H116" s="32">
        <v>136.1</v>
      </c>
      <c r="I116" s="32">
        <v>140</v>
      </c>
      <c r="J116" s="155"/>
      <c r="K116" s="135"/>
      <c r="L116" s="14" t="s">
        <v>20</v>
      </c>
      <c r="M116" s="9" t="s">
        <v>18</v>
      </c>
      <c r="N116" s="10">
        <f t="shared" si="18"/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</row>
    <row r="117" spans="1:19" s="12" customFormat="1" ht="15">
      <c r="A117" s="144" t="s">
        <v>21</v>
      </c>
      <c r="B117" s="144"/>
      <c r="C117" s="17"/>
      <c r="D117" s="17"/>
      <c r="E117" s="17"/>
      <c r="F117" s="17"/>
      <c r="G117" s="17"/>
      <c r="H117" s="17"/>
      <c r="I117" s="17"/>
      <c r="J117" s="144"/>
      <c r="K117" s="144"/>
      <c r="L117" s="8" t="s">
        <v>17</v>
      </c>
      <c r="M117" s="18" t="s">
        <v>18</v>
      </c>
      <c r="N117" s="19">
        <f t="shared" si="18"/>
        <v>0</v>
      </c>
      <c r="O117" s="20">
        <f aca="true" t="shared" si="19" ref="O117:S119">O105+O108+O111+O114</f>
        <v>0</v>
      </c>
      <c r="P117" s="20">
        <f t="shared" si="19"/>
        <v>0</v>
      </c>
      <c r="Q117" s="20">
        <f t="shared" si="19"/>
        <v>0</v>
      </c>
      <c r="R117" s="20">
        <f t="shared" si="19"/>
        <v>0</v>
      </c>
      <c r="S117" s="20">
        <f t="shared" si="19"/>
        <v>0</v>
      </c>
    </row>
    <row r="118" spans="1:19" s="12" customFormat="1" ht="15">
      <c r="A118" s="136"/>
      <c r="B118" s="136"/>
      <c r="C118" s="17"/>
      <c r="D118" s="17"/>
      <c r="E118" s="17"/>
      <c r="F118" s="17"/>
      <c r="G118" s="17"/>
      <c r="H118" s="17"/>
      <c r="I118" s="17"/>
      <c r="J118" s="136"/>
      <c r="K118" s="136"/>
      <c r="L118" s="13" t="s">
        <v>19</v>
      </c>
      <c r="M118" s="21" t="s">
        <v>18</v>
      </c>
      <c r="N118" s="22">
        <f t="shared" si="18"/>
        <v>4297.8</v>
      </c>
      <c r="O118" s="23">
        <f t="shared" si="19"/>
        <v>827.3</v>
      </c>
      <c r="P118" s="23">
        <f t="shared" si="19"/>
        <v>838.3</v>
      </c>
      <c r="Q118" s="23">
        <f t="shared" si="19"/>
        <v>870.7</v>
      </c>
      <c r="R118" s="23">
        <f t="shared" si="19"/>
        <v>880.8</v>
      </c>
      <c r="S118" s="23">
        <f t="shared" si="19"/>
        <v>880.7</v>
      </c>
    </row>
    <row r="119" spans="1:19" s="12" customFormat="1" ht="15">
      <c r="A119" s="136"/>
      <c r="B119" s="136"/>
      <c r="C119" s="17"/>
      <c r="D119" s="17"/>
      <c r="E119" s="17"/>
      <c r="F119" s="17"/>
      <c r="G119" s="17"/>
      <c r="H119" s="17"/>
      <c r="I119" s="17"/>
      <c r="J119" s="136"/>
      <c r="K119" s="136"/>
      <c r="L119" s="14" t="s">
        <v>20</v>
      </c>
      <c r="M119" s="24" t="s">
        <v>18</v>
      </c>
      <c r="N119" s="25">
        <f t="shared" si="18"/>
        <v>7501</v>
      </c>
      <c r="O119" s="26">
        <f t="shared" si="19"/>
        <v>1507</v>
      </c>
      <c r="P119" s="26">
        <f t="shared" si="19"/>
        <v>1518</v>
      </c>
      <c r="Q119" s="26">
        <f t="shared" si="19"/>
        <v>1506</v>
      </c>
      <c r="R119" s="26">
        <f t="shared" si="19"/>
        <v>1480</v>
      </c>
      <c r="S119" s="26">
        <f t="shared" si="19"/>
        <v>1490</v>
      </c>
    </row>
    <row r="120" spans="1:19" s="12" customFormat="1" ht="15">
      <c r="A120" s="137"/>
      <c r="B120" s="137"/>
      <c r="C120" s="17"/>
      <c r="D120" s="17"/>
      <c r="E120" s="17"/>
      <c r="F120" s="17"/>
      <c r="G120" s="17"/>
      <c r="H120" s="17"/>
      <c r="I120" s="17"/>
      <c r="J120" s="137"/>
      <c r="K120" s="137"/>
      <c r="L120" s="27" t="s">
        <v>21</v>
      </c>
      <c r="M120" s="28" t="s">
        <v>18</v>
      </c>
      <c r="N120" s="29">
        <f aca="true" t="shared" si="20" ref="N120:S120">SUM(N117:N119)</f>
        <v>11798.8</v>
      </c>
      <c r="O120" s="29">
        <f t="shared" si="20"/>
        <v>2334.3</v>
      </c>
      <c r="P120" s="29">
        <f t="shared" si="20"/>
        <v>2356.3</v>
      </c>
      <c r="Q120" s="29">
        <f t="shared" si="20"/>
        <v>2376.7</v>
      </c>
      <c r="R120" s="29">
        <f t="shared" si="20"/>
        <v>2360.8</v>
      </c>
      <c r="S120" s="29">
        <f t="shared" si="20"/>
        <v>2370.7</v>
      </c>
    </row>
    <row r="121" spans="1:19" s="12" customFormat="1" ht="15">
      <c r="A121" s="155"/>
      <c r="B121" s="155"/>
      <c r="C121" s="43"/>
      <c r="D121" s="44">
        <v>7541.2</v>
      </c>
      <c r="E121" s="44">
        <v>7556.9</v>
      </c>
      <c r="F121" s="44">
        <v>7575.8</v>
      </c>
      <c r="G121" s="44">
        <v>7596</v>
      </c>
      <c r="H121" s="44">
        <v>7616</v>
      </c>
      <c r="I121" s="44">
        <v>7634</v>
      </c>
      <c r="J121" s="155" t="s">
        <v>33</v>
      </c>
      <c r="K121" s="157" t="s">
        <v>11</v>
      </c>
      <c r="L121" s="8" t="s">
        <v>17</v>
      </c>
      <c r="M121" s="9" t="s">
        <v>18</v>
      </c>
      <c r="N121" s="10">
        <f aca="true" t="shared" si="21" ref="N121:N135">SUM(O121:S121)</f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</row>
    <row r="122" spans="1:19" s="12" customFormat="1" ht="15">
      <c r="A122" s="155"/>
      <c r="B122" s="155"/>
      <c r="C122" s="43"/>
      <c r="D122" s="32">
        <v>260.5</v>
      </c>
      <c r="E122" s="32">
        <v>264</v>
      </c>
      <c r="F122" s="32">
        <v>269</v>
      </c>
      <c r="G122" s="32">
        <v>275</v>
      </c>
      <c r="H122" s="32">
        <v>279.5</v>
      </c>
      <c r="I122" s="32">
        <v>280</v>
      </c>
      <c r="J122" s="155"/>
      <c r="K122" s="157"/>
      <c r="L122" s="13" t="s">
        <v>19</v>
      </c>
      <c r="M122" s="9" t="s">
        <v>18</v>
      </c>
      <c r="N122" s="10">
        <f t="shared" si="21"/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</row>
    <row r="123" spans="1:19" s="12" customFormat="1" ht="15">
      <c r="A123" s="155"/>
      <c r="B123" s="155"/>
      <c r="C123" s="43"/>
      <c r="D123" s="32">
        <v>211.4</v>
      </c>
      <c r="E123" s="32">
        <v>211.4</v>
      </c>
      <c r="F123" s="32">
        <v>211.4</v>
      </c>
      <c r="G123" s="32">
        <v>211.4</v>
      </c>
      <c r="H123" s="32">
        <v>211.4</v>
      </c>
      <c r="I123" s="32">
        <v>211.4</v>
      </c>
      <c r="J123" s="155"/>
      <c r="K123" s="157"/>
      <c r="L123" s="14" t="s">
        <v>20</v>
      </c>
      <c r="M123" s="9" t="s">
        <v>18</v>
      </c>
      <c r="N123" s="10">
        <f t="shared" si="21"/>
        <v>7576</v>
      </c>
      <c r="O123" s="11">
        <v>1514</v>
      </c>
      <c r="P123" s="11">
        <v>1532</v>
      </c>
      <c r="Q123" s="11">
        <v>1487</v>
      </c>
      <c r="R123" s="11">
        <v>1520</v>
      </c>
      <c r="S123" s="11">
        <v>1523</v>
      </c>
    </row>
    <row r="124" spans="1:19" s="12" customFormat="1" ht="15">
      <c r="A124" s="155"/>
      <c r="B124" s="155"/>
      <c r="C124" s="43"/>
      <c r="D124" s="32">
        <v>505.7</v>
      </c>
      <c r="E124" s="32">
        <v>506.5</v>
      </c>
      <c r="F124" s="32">
        <v>507.3</v>
      </c>
      <c r="G124" s="32">
        <v>508.2</v>
      </c>
      <c r="H124" s="32">
        <v>509</v>
      </c>
      <c r="I124" s="32">
        <v>509.8</v>
      </c>
      <c r="J124" s="155"/>
      <c r="K124" s="158" t="s">
        <v>12</v>
      </c>
      <c r="L124" s="8" t="s">
        <v>17</v>
      </c>
      <c r="M124" s="9" t="s">
        <v>18</v>
      </c>
      <c r="N124" s="10">
        <f t="shared" si="21"/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</row>
    <row r="125" spans="1:19" s="12" customFormat="1" ht="15">
      <c r="A125" s="155"/>
      <c r="B125" s="155"/>
      <c r="C125" s="43"/>
      <c r="D125" s="32">
        <v>102.9</v>
      </c>
      <c r="E125" s="32">
        <v>105.1</v>
      </c>
      <c r="F125" s="32">
        <v>107.8</v>
      </c>
      <c r="G125" s="32">
        <v>111.1</v>
      </c>
      <c r="H125" s="32">
        <v>114.3</v>
      </c>
      <c r="I125" s="32">
        <v>117.8</v>
      </c>
      <c r="J125" s="155"/>
      <c r="K125" s="158"/>
      <c r="L125" s="13" t="s">
        <v>19</v>
      </c>
      <c r="M125" s="9" t="s">
        <v>18</v>
      </c>
      <c r="N125" s="10">
        <f t="shared" si="21"/>
        <v>4062.9999999999995</v>
      </c>
      <c r="O125" s="11">
        <v>837.8</v>
      </c>
      <c r="P125" s="11">
        <v>813.2</v>
      </c>
      <c r="Q125" s="11">
        <v>813.6</v>
      </c>
      <c r="R125" s="11">
        <v>798.8</v>
      </c>
      <c r="S125" s="11">
        <v>799.6</v>
      </c>
    </row>
    <row r="126" spans="1:19" s="12" customFormat="1" ht="15">
      <c r="A126" s="155"/>
      <c r="B126" s="155"/>
      <c r="C126" s="43"/>
      <c r="D126" s="32">
        <v>122</v>
      </c>
      <c r="E126" s="32">
        <v>122.2</v>
      </c>
      <c r="F126" s="32">
        <v>122.4</v>
      </c>
      <c r="G126" s="32">
        <v>122.5</v>
      </c>
      <c r="H126" s="32">
        <v>122.6</v>
      </c>
      <c r="I126" s="32">
        <v>122.6</v>
      </c>
      <c r="J126" s="155"/>
      <c r="K126" s="158"/>
      <c r="L126" s="14" t="s">
        <v>20</v>
      </c>
      <c r="M126" s="9" t="s">
        <v>18</v>
      </c>
      <c r="N126" s="10">
        <f t="shared" si="21"/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</row>
    <row r="127" spans="1:19" s="12" customFormat="1" ht="11.25" customHeight="1">
      <c r="A127" s="155"/>
      <c r="B127" s="155"/>
      <c r="C127" s="43"/>
      <c r="D127" s="32">
        <v>756.2</v>
      </c>
      <c r="E127" s="32">
        <v>756.2</v>
      </c>
      <c r="F127" s="32">
        <v>756.2</v>
      </c>
      <c r="G127" s="32">
        <v>756.2</v>
      </c>
      <c r="H127" s="32">
        <v>756.2</v>
      </c>
      <c r="I127" s="32">
        <v>756.2</v>
      </c>
      <c r="J127" s="155"/>
      <c r="K127" s="135" t="s">
        <v>13</v>
      </c>
      <c r="L127" s="8" t="s">
        <v>17</v>
      </c>
      <c r="M127" s="9" t="s">
        <v>18</v>
      </c>
      <c r="N127" s="10">
        <f t="shared" si="21"/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</row>
    <row r="128" spans="1:19" s="12" customFormat="1" ht="11.25" customHeight="1">
      <c r="A128" s="155"/>
      <c r="B128" s="155"/>
      <c r="C128" s="43"/>
      <c r="D128" s="32">
        <v>495.8</v>
      </c>
      <c r="E128" s="32">
        <v>495.8</v>
      </c>
      <c r="F128" s="32">
        <v>495.8</v>
      </c>
      <c r="G128" s="32">
        <v>495.8</v>
      </c>
      <c r="H128" s="32">
        <v>495.8</v>
      </c>
      <c r="I128" s="32">
        <v>495.8</v>
      </c>
      <c r="J128" s="155"/>
      <c r="K128" s="135"/>
      <c r="L128" s="13" t="s">
        <v>19</v>
      </c>
      <c r="M128" s="9" t="s">
        <v>18</v>
      </c>
      <c r="N128" s="10">
        <f t="shared" si="21"/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</row>
    <row r="129" spans="1:19" s="12" customFormat="1" ht="15">
      <c r="A129" s="155"/>
      <c r="B129" s="155"/>
      <c r="C129" s="43"/>
      <c r="D129" s="32">
        <v>79.8</v>
      </c>
      <c r="E129" s="32">
        <v>80.9</v>
      </c>
      <c r="F129" s="32">
        <v>81</v>
      </c>
      <c r="G129" s="32">
        <v>81.1</v>
      </c>
      <c r="H129" s="32">
        <v>81.3</v>
      </c>
      <c r="I129" s="32">
        <v>82.6</v>
      </c>
      <c r="J129" s="155"/>
      <c r="K129" s="135"/>
      <c r="L129" s="14" t="s">
        <v>20</v>
      </c>
      <c r="M129" s="9" t="s">
        <v>18</v>
      </c>
      <c r="N129" s="10">
        <f t="shared" si="21"/>
        <v>247</v>
      </c>
      <c r="O129" s="11">
        <v>25</v>
      </c>
      <c r="P129" s="11">
        <v>42</v>
      </c>
      <c r="Q129" s="11">
        <v>60</v>
      </c>
      <c r="R129" s="11">
        <v>60</v>
      </c>
      <c r="S129" s="11">
        <v>60</v>
      </c>
    </row>
    <row r="130" spans="1:19" s="12" customFormat="1" ht="15">
      <c r="A130" s="155"/>
      <c r="B130" s="155"/>
      <c r="C130" s="43"/>
      <c r="D130" s="32">
        <v>468.4</v>
      </c>
      <c r="E130" s="32">
        <v>468.4</v>
      </c>
      <c r="F130" s="32">
        <v>468.4</v>
      </c>
      <c r="G130" s="32">
        <v>468.4</v>
      </c>
      <c r="H130" s="32">
        <v>468.4</v>
      </c>
      <c r="I130" s="32">
        <v>468.4</v>
      </c>
      <c r="J130" s="155"/>
      <c r="K130" s="135" t="s">
        <v>14</v>
      </c>
      <c r="L130" s="8" t="s">
        <v>17</v>
      </c>
      <c r="M130" s="9" t="s">
        <v>18</v>
      </c>
      <c r="N130" s="10">
        <f t="shared" si="21"/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</row>
    <row r="131" spans="1:19" s="12" customFormat="1" ht="15">
      <c r="A131" s="155"/>
      <c r="B131" s="155"/>
      <c r="C131" s="43"/>
      <c r="D131" s="32">
        <v>378.1</v>
      </c>
      <c r="E131" s="32">
        <v>378.1</v>
      </c>
      <c r="F131" s="32">
        <v>378.1</v>
      </c>
      <c r="G131" s="32">
        <v>378.1</v>
      </c>
      <c r="H131" s="32">
        <v>378.1</v>
      </c>
      <c r="I131" s="32">
        <v>378.1</v>
      </c>
      <c r="J131" s="155"/>
      <c r="K131" s="135"/>
      <c r="L131" s="13" t="s">
        <v>19</v>
      </c>
      <c r="M131" s="9" t="s">
        <v>18</v>
      </c>
      <c r="N131" s="10">
        <f t="shared" si="21"/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</row>
    <row r="132" spans="1:19" s="12" customFormat="1" ht="15">
      <c r="A132" s="155"/>
      <c r="B132" s="155"/>
      <c r="C132" s="43"/>
      <c r="D132" s="32">
        <v>125</v>
      </c>
      <c r="E132" s="32">
        <v>127</v>
      </c>
      <c r="F132" s="32">
        <v>130</v>
      </c>
      <c r="G132" s="32">
        <v>133</v>
      </c>
      <c r="H132" s="32">
        <v>136.1</v>
      </c>
      <c r="I132" s="32">
        <v>140</v>
      </c>
      <c r="J132" s="155"/>
      <c r="K132" s="135"/>
      <c r="L132" s="14" t="s">
        <v>20</v>
      </c>
      <c r="M132" s="9" t="s">
        <v>18</v>
      </c>
      <c r="N132" s="10">
        <f t="shared" si="21"/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</row>
    <row r="133" spans="1:19" s="12" customFormat="1" ht="15">
      <c r="A133" s="144" t="s">
        <v>21</v>
      </c>
      <c r="B133" s="144"/>
      <c r="C133" s="17"/>
      <c r="D133" s="17"/>
      <c r="E133" s="17"/>
      <c r="F133" s="17"/>
      <c r="G133" s="17"/>
      <c r="H133" s="17"/>
      <c r="I133" s="17"/>
      <c r="J133" s="144"/>
      <c r="K133" s="144"/>
      <c r="L133" s="8" t="s">
        <v>17</v>
      </c>
      <c r="M133" s="18" t="s">
        <v>18</v>
      </c>
      <c r="N133" s="19">
        <f t="shared" si="21"/>
        <v>0</v>
      </c>
      <c r="O133" s="20">
        <f aca="true" t="shared" si="22" ref="O133:S135">O121+O124+O127+O130</f>
        <v>0</v>
      </c>
      <c r="P133" s="20">
        <f t="shared" si="22"/>
        <v>0</v>
      </c>
      <c r="Q133" s="20">
        <f t="shared" si="22"/>
        <v>0</v>
      </c>
      <c r="R133" s="20">
        <f t="shared" si="22"/>
        <v>0</v>
      </c>
      <c r="S133" s="20">
        <f t="shared" si="22"/>
        <v>0</v>
      </c>
    </row>
    <row r="134" spans="1:19" s="12" customFormat="1" ht="15">
      <c r="A134" s="136"/>
      <c r="B134" s="136"/>
      <c r="C134" s="17"/>
      <c r="D134" s="17"/>
      <c r="E134" s="17"/>
      <c r="F134" s="17"/>
      <c r="G134" s="17"/>
      <c r="H134" s="17"/>
      <c r="I134" s="17"/>
      <c r="J134" s="136"/>
      <c r="K134" s="136"/>
      <c r="L134" s="13" t="s">
        <v>19</v>
      </c>
      <c r="M134" s="21" t="s">
        <v>18</v>
      </c>
      <c r="N134" s="22">
        <f t="shared" si="21"/>
        <v>4062.9999999999995</v>
      </c>
      <c r="O134" s="23">
        <f t="shared" si="22"/>
        <v>837.8</v>
      </c>
      <c r="P134" s="23">
        <f t="shared" si="22"/>
        <v>813.2</v>
      </c>
      <c r="Q134" s="23">
        <f t="shared" si="22"/>
        <v>813.6</v>
      </c>
      <c r="R134" s="23">
        <f t="shared" si="22"/>
        <v>798.8</v>
      </c>
      <c r="S134" s="23">
        <f t="shared" si="22"/>
        <v>799.6</v>
      </c>
    </row>
    <row r="135" spans="1:19" s="12" customFormat="1" ht="15">
      <c r="A135" s="136"/>
      <c r="B135" s="136"/>
      <c r="C135" s="17"/>
      <c r="D135" s="17"/>
      <c r="E135" s="17"/>
      <c r="F135" s="17"/>
      <c r="G135" s="17"/>
      <c r="H135" s="17"/>
      <c r="I135" s="17"/>
      <c r="J135" s="136"/>
      <c r="K135" s="136"/>
      <c r="L135" s="14" t="s">
        <v>20</v>
      </c>
      <c r="M135" s="24" t="s">
        <v>18</v>
      </c>
      <c r="N135" s="25">
        <f t="shared" si="21"/>
        <v>7823</v>
      </c>
      <c r="O135" s="26">
        <f t="shared" si="22"/>
        <v>1539</v>
      </c>
      <c r="P135" s="26">
        <f t="shared" si="22"/>
        <v>1574</v>
      </c>
      <c r="Q135" s="26">
        <f t="shared" si="22"/>
        <v>1547</v>
      </c>
      <c r="R135" s="26">
        <f t="shared" si="22"/>
        <v>1580</v>
      </c>
      <c r="S135" s="26">
        <f t="shared" si="22"/>
        <v>1583</v>
      </c>
    </row>
    <row r="136" spans="1:19" s="12" customFormat="1" ht="15">
      <c r="A136" s="137"/>
      <c r="B136" s="137"/>
      <c r="C136" s="17"/>
      <c r="D136" s="17"/>
      <c r="E136" s="17"/>
      <c r="F136" s="17"/>
      <c r="G136" s="17"/>
      <c r="H136" s="17"/>
      <c r="I136" s="17"/>
      <c r="J136" s="137"/>
      <c r="K136" s="137"/>
      <c r="L136" s="27" t="s">
        <v>21</v>
      </c>
      <c r="M136" s="28" t="s">
        <v>18</v>
      </c>
      <c r="N136" s="29">
        <f aca="true" t="shared" si="23" ref="N136:S136">SUM(N133:N135)</f>
        <v>11886</v>
      </c>
      <c r="O136" s="29">
        <f t="shared" si="23"/>
        <v>2376.8</v>
      </c>
      <c r="P136" s="29">
        <f t="shared" si="23"/>
        <v>2387.2</v>
      </c>
      <c r="Q136" s="29">
        <f t="shared" si="23"/>
        <v>2360.6</v>
      </c>
      <c r="R136" s="29">
        <f t="shared" si="23"/>
        <v>2378.8</v>
      </c>
      <c r="S136" s="29">
        <f t="shared" si="23"/>
        <v>2382.6</v>
      </c>
    </row>
    <row r="137" spans="1:19" s="12" customFormat="1" ht="15">
      <c r="A137" s="155"/>
      <c r="B137" s="155"/>
      <c r="C137" s="43"/>
      <c r="D137" s="44">
        <v>7541.2</v>
      </c>
      <c r="E137" s="44">
        <v>7556.9</v>
      </c>
      <c r="F137" s="44">
        <v>7575.8</v>
      </c>
      <c r="G137" s="44">
        <v>7596</v>
      </c>
      <c r="H137" s="44">
        <v>7616</v>
      </c>
      <c r="I137" s="44">
        <v>7634</v>
      </c>
      <c r="J137" s="155" t="s">
        <v>34</v>
      </c>
      <c r="K137" s="157" t="s">
        <v>11</v>
      </c>
      <c r="L137" s="8" t="s">
        <v>17</v>
      </c>
      <c r="M137" s="9" t="s">
        <v>35</v>
      </c>
      <c r="N137" s="10">
        <f aca="true" t="shared" si="24" ref="N137:N151">SUM(O137:S137)</f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</row>
    <row r="138" spans="1:19" s="12" customFormat="1" ht="15">
      <c r="A138" s="155"/>
      <c r="B138" s="155"/>
      <c r="C138" s="43"/>
      <c r="D138" s="32">
        <v>260.5</v>
      </c>
      <c r="E138" s="32">
        <v>264</v>
      </c>
      <c r="F138" s="32">
        <v>269</v>
      </c>
      <c r="G138" s="32">
        <v>275</v>
      </c>
      <c r="H138" s="32">
        <v>279.5</v>
      </c>
      <c r="I138" s="32">
        <v>280</v>
      </c>
      <c r="J138" s="155"/>
      <c r="K138" s="157"/>
      <c r="L138" s="13" t="s">
        <v>19</v>
      </c>
      <c r="M138" s="9" t="s">
        <v>35</v>
      </c>
      <c r="N138" s="10">
        <f t="shared" si="24"/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</row>
    <row r="139" spans="1:19" s="12" customFormat="1" ht="15">
      <c r="A139" s="155"/>
      <c r="B139" s="155"/>
      <c r="C139" s="43"/>
      <c r="D139" s="32">
        <v>211.4</v>
      </c>
      <c r="E139" s="32">
        <v>211.4</v>
      </c>
      <c r="F139" s="32">
        <v>211.4</v>
      </c>
      <c r="G139" s="32">
        <v>211.4</v>
      </c>
      <c r="H139" s="32">
        <v>211.4</v>
      </c>
      <c r="I139" s="32">
        <v>211.4</v>
      </c>
      <c r="J139" s="155"/>
      <c r="K139" s="157"/>
      <c r="L139" s="14" t="s">
        <v>20</v>
      </c>
      <c r="M139" s="9" t="s">
        <v>35</v>
      </c>
      <c r="N139" s="10">
        <f t="shared" si="24"/>
        <v>167100</v>
      </c>
      <c r="O139" s="11">
        <v>33300</v>
      </c>
      <c r="P139" s="11">
        <v>33900</v>
      </c>
      <c r="Q139" s="11">
        <v>33350</v>
      </c>
      <c r="R139" s="11">
        <v>33350</v>
      </c>
      <c r="S139" s="11">
        <v>33200</v>
      </c>
    </row>
    <row r="140" spans="1:19" s="12" customFormat="1" ht="15">
      <c r="A140" s="155"/>
      <c r="B140" s="155"/>
      <c r="C140" s="43"/>
      <c r="D140" s="32">
        <v>505.7</v>
      </c>
      <c r="E140" s="32">
        <v>506.5</v>
      </c>
      <c r="F140" s="32">
        <v>507.3</v>
      </c>
      <c r="G140" s="32">
        <v>508.2</v>
      </c>
      <c r="H140" s="32">
        <v>509</v>
      </c>
      <c r="I140" s="32">
        <v>509.8</v>
      </c>
      <c r="J140" s="155"/>
      <c r="K140" s="158" t="s">
        <v>12</v>
      </c>
      <c r="L140" s="8" t="s">
        <v>17</v>
      </c>
      <c r="M140" s="9" t="s">
        <v>35</v>
      </c>
      <c r="N140" s="10">
        <f t="shared" si="24"/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</row>
    <row r="141" spans="1:19" s="12" customFormat="1" ht="15">
      <c r="A141" s="155"/>
      <c r="B141" s="155"/>
      <c r="C141" s="43"/>
      <c r="D141" s="32">
        <v>102.9</v>
      </c>
      <c r="E141" s="32">
        <v>105.1</v>
      </c>
      <c r="F141" s="32">
        <v>107.8</v>
      </c>
      <c r="G141" s="32">
        <v>111.1</v>
      </c>
      <c r="H141" s="32">
        <v>114.3</v>
      </c>
      <c r="I141" s="32">
        <v>117.8</v>
      </c>
      <c r="J141" s="155"/>
      <c r="K141" s="158"/>
      <c r="L141" s="13" t="s">
        <v>19</v>
      </c>
      <c r="M141" s="9" t="s">
        <v>35</v>
      </c>
      <c r="N141" s="10">
        <f t="shared" si="24"/>
        <v>57741</v>
      </c>
      <c r="O141" s="11">
        <v>11356</v>
      </c>
      <c r="P141" s="11">
        <v>11531</v>
      </c>
      <c r="Q141" s="11">
        <v>11486</v>
      </c>
      <c r="R141" s="11">
        <v>11662</v>
      </c>
      <c r="S141" s="11">
        <v>11706</v>
      </c>
    </row>
    <row r="142" spans="1:19" s="12" customFormat="1" ht="15">
      <c r="A142" s="155"/>
      <c r="B142" s="155"/>
      <c r="C142" s="43"/>
      <c r="D142" s="32">
        <v>122</v>
      </c>
      <c r="E142" s="32">
        <v>122.2</v>
      </c>
      <c r="F142" s="32">
        <v>122.4</v>
      </c>
      <c r="G142" s="32">
        <v>122.5</v>
      </c>
      <c r="H142" s="32">
        <v>122.6</v>
      </c>
      <c r="I142" s="32">
        <v>122.6</v>
      </c>
      <c r="J142" s="155"/>
      <c r="K142" s="158"/>
      <c r="L142" s="14" t="s">
        <v>20</v>
      </c>
      <c r="M142" s="9" t="s">
        <v>35</v>
      </c>
      <c r="N142" s="10">
        <f t="shared" si="24"/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1:19" s="12" customFormat="1" ht="15">
      <c r="A143" s="155"/>
      <c r="B143" s="155"/>
      <c r="C143" s="43"/>
      <c r="D143" s="32">
        <v>756.2</v>
      </c>
      <c r="E143" s="32">
        <v>756.2</v>
      </c>
      <c r="F143" s="32">
        <v>756.2</v>
      </c>
      <c r="G143" s="32">
        <v>756.2</v>
      </c>
      <c r="H143" s="32">
        <v>756.2</v>
      </c>
      <c r="I143" s="32">
        <v>756.2</v>
      </c>
      <c r="J143" s="155"/>
      <c r="K143" s="135" t="s">
        <v>13</v>
      </c>
      <c r="L143" s="8" t="s">
        <v>17</v>
      </c>
      <c r="M143" s="9" t="s">
        <v>35</v>
      </c>
      <c r="N143" s="10">
        <f t="shared" si="24"/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s="12" customFormat="1" ht="15">
      <c r="A144" s="155"/>
      <c r="B144" s="155"/>
      <c r="C144" s="43"/>
      <c r="D144" s="32">
        <v>495.8</v>
      </c>
      <c r="E144" s="32">
        <v>495.8</v>
      </c>
      <c r="F144" s="32">
        <v>495.8</v>
      </c>
      <c r="G144" s="32">
        <v>495.8</v>
      </c>
      <c r="H144" s="32">
        <v>495.8</v>
      </c>
      <c r="I144" s="32">
        <v>495.8</v>
      </c>
      <c r="J144" s="155"/>
      <c r="K144" s="135"/>
      <c r="L144" s="13" t="s">
        <v>19</v>
      </c>
      <c r="M144" s="9" t="s">
        <v>35</v>
      </c>
      <c r="N144" s="10">
        <f t="shared" si="24"/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</row>
    <row r="145" spans="1:19" s="12" customFormat="1" ht="15">
      <c r="A145" s="155"/>
      <c r="B145" s="155"/>
      <c r="C145" s="43"/>
      <c r="D145" s="32">
        <v>79.8</v>
      </c>
      <c r="E145" s="32">
        <v>80.9</v>
      </c>
      <c r="F145" s="32">
        <v>81</v>
      </c>
      <c r="G145" s="32">
        <v>81.1</v>
      </c>
      <c r="H145" s="32">
        <v>81.3</v>
      </c>
      <c r="I145" s="32">
        <v>82.6</v>
      </c>
      <c r="J145" s="155"/>
      <c r="K145" s="135"/>
      <c r="L145" s="14" t="s">
        <v>20</v>
      </c>
      <c r="M145" s="9" t="s">
        <v>35</v>
      </c>
      <c r="N145" s="10">
        <f t="shared" si="24"/>
        <v>8700</v>
      </c>
      <c r="O145" s="11">
        <v>1200</v>
      </c>
      <c r="P145" s="11">
        <v>1500</v>
      </c>
      <c r="Q145" s="11">
        <v>2000</v>
      </c>
      <c r="R145" s="11">
        <v>2000</v>
      </c>
      <c r="S145" s="11">
        <v>2000</v>
      </c>
    </row>
    <row r="146" spans="1:19" s="12" customFormat="1" ht="15">
      <c r="A146" s="155"/>
      <c r="B146" s="155"/>
      <c r="C146" s="43"/>
      <c r="D146" s="32">
        <v>468.4</v>
      </c>
      <c r="E146" s="32">
        <v>468.4</v>
      </c>
      <c r="F146" s="32">
        <v>468.4</v>
      </c>
      <c r="G146" s="32">
        <v>468.4</v>
      </c>
      <c r="H146" s="32">
        <v>468.4</v>
      </c>
      <c r="I146" s="32">
        <v>468.4</v>
      </c>
      <c r="J146" s="155"/>
      <c r="K146" s="135" t="s">
        <v>14</v>
      </c>
      <c r="L146" s="8" t="s">
        <v>17</v>
      </c>
      <c r="M146" s="9" t="s">
        <v>35</v>
      </c>
      <c r="N146" s="10">
        <f t="shared" si="24"/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</row>
    <row r="147" spans="1:19" s="12" customFormat="1" ht="15">
      <c r="A147" s="155"/>
      <c r="B147" s="155"/>
      <c r="C147" s="43"/>
      <c r="D147" s="32">
        <v>378.1</v>
      </c>
      <c r="E147" s="32">
        <v>378.1</v>
      </c>
      <c r="F147" s="32">
        <v>378.1</v>
      </c>
      <c r="G147" s="32">
        <v>378.1</v>
      </c>
      <c r="H147" s="32">
        <v>378.1</v>
      </c>
      <c r="I147" s="32">
        <v>378.1</v>
      </c>
      <c r="J147" s="155"/>
      <c r="K147" s="135"/>
      <c r="L147" s="13" t="s">
        <v>19</v>
      </c>
      <c r="M147" s="9" t="s">
        <v>35</v>
      </c>
      <c r="N147" s="10">
        <f t="shared" si="24"/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</row>
    <row r="148" spans="1:19" s="12" customFormat="1" ht="15">
      <c r="A148" s="155"/>
      <c r="B148" s="155"/>
      <c r="C148" s="43"/>
      <c r="D148" s="32">
        <v>125</v>
      </c>
      <c r="E148" s="32">
        <v>127</v>
      </c>
      <c r="F148" s="32">
        <v>130</v>
      </c>
      <c r="G148" s="32">
        <v>133</v>
      </c>
      <c r="H148" s="32">
        <v>136.1</v>
      </c>
      <c r="I148" s="32">
        <v>140</v>
      </c>
      <c r="J148" s="155"/>
      <c r="K148" s="135"/>
      <c r="L148" s="14" t="s">
        <v>20</v>
      </c>
      <c r="M148" s="9" t="s">
        <v>35</v>
      </c>
      <c r="N148" s="10">
        <f t="shared" si="24"/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</row>
    <row r="149" spans="1:19" s="12" customFormat="1" ht="15">
      <c r="A149" s="144" t="s">
        <v>21</v>
      </c>
      <c r="B149" s="144"/>
      <c r="C149" s="17"/>
      <c r="D149" s="17"/>
      <c r="E149" s="17"/>
      <c r="F149" s="17"/>
      <c r="G149" s="17"/>
      <c r="H149" s="17"/>
      <c r="I149" s="17"/>
      <c r="J149" s="144"/>
      <c r="K149" s="144"/>
      <c r="L149" s="8" t="s">
        <v>17</v>
      </c>
      <c r="M149" s="18" t="s">
        <v>35</v>
      </c>
      <c r="N149" s="19">
        <f t="shared" si="24"/>
        <v>0</v>
      </c>
      <c r="O149" s="20">
        <f aca="true" t="shared" si="25" ref="O149:S151">O137+O140+O143+O146</f>
        <v>0</v>
      </c>
      <c r="P149" s="20">
        <f t="shared" si="25"/>
        <v>0</v>
      </c>
      <c r="Q149" s="20">
        <f t="shared" si="25"/>
        <v>0</v>
      </c>
      <c r="R149" s="20">
        <f t="shared" si="25"/>
        <v>0</v>
      </c>
      <c r="S149" s="20">
        <f t="shared" si="25"/>
        <v>0</v>
      </c>
    </row>
    <row r="150" spans="1:19" s="12" customFormat="1" ht="15">
      <c r="A150" s="136"/>
      <c r="B150" s="136"/>
      <c r="C150" s="17"/>
      <c r="D150" s="17"/>
      <c r="E150" s="17"/>
      <c r="F150" s="17"/>
      <c r="G150" s="17"/>
      <c r="H150" s="17"/>
      <c r="I150" s="17"/>
      <c r="J150" s="136"/>
      <c r="K150" s="136"/>
      <c r="L150" s="13" t="s">
        <v>19</v>
      </c>
      <c r="M150" s="21" t="s">
        <v>35</v>
      </c>
      <c r="N150" s="22">
        <f t="shared" si="24"/>
        <v>57741</v>
      </c>
      <c r="O150" s="23">
        <f t="shared" si="25"/>
        <v>11356</v>
      </c>
      <c r="P150" s="23">
        <f t="shared" si="25"/>
        <v>11531</v>
      </c>
      <c r="Q150" s="23">
        <f t="shared" si="25"/>
        <v>11486</v>
      </c>
      <c r="R150" s="23">
        <f t="shared" si="25"/>
        <v>11662</v>
      </c>
      <c r="S150" s="23">
        <f t="shared" si="25"/>
        <v>11706</v>
      </c>
    </row>
    <row r="151" spans="1:19" s="12" customFormat="1" ht="15">
      <c r="A151" s="136"/>
      <c r="B151" s="136"/>
      <c r="C151" s="17"/>
      <c r="D151" s="17"/>
      <c r="E151" s="17"/>
      <c r="F151" s="17"/>
      <c r="G151" s="17"/>
      <c r="H151" s="17"/>
      <c r="I151" s="17"/>
      <c r="J151" s="136"/>
      <c r="K151" s="136"/>
      <c r="L151" s="14" t="s">
        <v>20</v>
      </c>
      <c r="M151" s="24" t="s">
        <v>35</v>
      </c>
      <c r="N151" s="25">
        <f t="shared" si="24"/>
        <v>175800</v>
      </c>
      <c r="O151" s="26">
        <f t="shared" si="25"/>
        <v>34500</v>
      </c>
      <c r="P151" s="26">
        <f t="shared" si="25"/>
        <v>35400</v>
      </c>
      <c r="Q151" s="26">
        <f t="shared" si="25"/>
        <v>35350</v>
      </c>
      <c r="R151" s="26">
        <f t="shared" si="25"/>
        <v>35350</v>
      </c>
      <c r="S151" s="26">
        <f t="shared" si="25"/>
        <v>35200</v>
      </c>
    </row>
    <row r="152" spans="1:19" s="12" customFormat="1" ht="15">
      <c r="A152" s="137"/>
      <c r="B152" s="137"/>
      <c r="C152" s="17"/>
      <c r="D152" s="17"/>
      <c r="E152" s="17"/>
      <c r="F152" s="17"/>
      <c r="G152" s="17"/>
      <c r="H152" s="17"/>
      <c r="I152" s="17"/>
      <c r="J152" s="137"/>
      <c r="K152" s="137"/>
      <c r="L152" s="27" t="s">
        <v>21</v>
      </c>
      <c r="M152" s="28" t="s">
        <v>35</v>
      </c>
      <c r="N152" s="29">
        <f aca="true" t="shared" si="26" ref="N152:S152">SUM(N149:N151)</f>
        <v>233541</v>
      </c>
      <c r="O152" s="29">
        <f t="shared" si="26"/>
        <v>45856</v>
      </c>
      <c r="P152" s="29">
        <f t="shared" si="26"/>
        <v>46931</v>
      </c>
      <c r="Q152" s="29">
        <f t="shared" si="26"/>
        <v>46836</v>
      </c>
      <c r="R152" s="29">
        <f t="shared" si="26"/>
        <v>47012</v>
      </c>
      <c r="S152" s="29">
        <f t="shared" si="26"/>
        <v>46906</v>
      </c>
    </row>
    <row r="153" spans="1:19" s="12" customFormat="1" ht="15">
      <c r="A153" s="155"/>
      <c r="B153" s="155"/>
      <c r="C153" s="43"/>
      <c r="D153" s="44">
        <v>7541.2</v>
      </c>
      <c r="E153" s="44">
        <v>7556.9</v>
      </c>
      <c r="F153" s="44">
        <v>7575.8</v>
      </c>
      <c r="G153" s="44">
        <v>7596</v>
      </c>
      <c r="H153" s="44">
        <v>7616</v>
      </c>
      <c r="I153" s="44">
        <v>7634</v>
      </c>
      <c r="J153" s="155" t="s">
        <v>36</v>
      </c>
      <c r="K153" s="157" t="s">
        <v>11</v>
      </c>
      <c r="L153" s="8" t="s">
        <v>17</v>
      </c>
      <c r="M153" s="45" t="s">
        <v>37</v>
      </c>
      <c r="N153" s="10">
        <f>SUM(O153:S153)</f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</row>
    <row r="154" spans="1:19" s="12" customFormat="1" ht="15">
      <c r="A154" s="155"/>
      <c r="B154" s="155"/>
      <c r="C154" s="43"/>
      <c r="D154" s="32">
        <v>260.5</v>
      </c>
      <c r="E154" s="32">
        <v>264</v>
      </c>
      <c r="F154" s="32">
        <v>269</v>
      </c>
      <c r="G154" s="32">
        <v>275</v>
      </c>
      <c r="H154" s="32">
        <v>279.5</v>
      </c>
      <c r="I154" s="32">
        <v>280</v>
      </c>
      <c r="J154" s="155"/>
      <c r="K154" s="157"/>
      <c r="L154" s="13" t="s">
        <v>19</v>
      </c>
      <c r="M154" s="45" t="s">
        <v>37</v>
      </c>
      <c r="N154" s="10">
        <f>SUM(O154:S154)</f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</row>
    <row r="155" spans="1:19" s="12" customFormat="1" ht="15">
      <c r="A155" s="155"/>
      <c r="B155" s="155"/>
      <c r="C155" s="43"/>
      <c r="D155" s="32">
        <v>211.4</v>
      </c>
      <c r="E155" s="32">
        <v>211.4</v>
      </c>
      <c r="F155" s="32">
        <v>211.4</v>
      </c>
      <c r="G155" s="32">
        <v>211.4</v>
      </c>
      <c r="H155" s="32">
        <v>211.4</v>
      </c>
      <c r="I155" s="32">
        <v>211.4</v>
      </c>
      <c r="J155" s="155"/>
      <c r="K155" s="157"/>
      <c r="L155" s="14" t="s">
        <v>20</v>
      </c>
      <c r="M155" s="45" t="s">
        <v>37</v>
      </c>
      <c r="N155" s="10">
        <f>SUM(O155:S155)</f>
        <v>50022</v>
      </c>
      <c r="O155" s="11">
        <v>10020</v>
      </c>
      <c r="P155" s="11">
        <v>10007</v>
      </c>
      <c r="Q155" s="11">
        <v>9975</v>
      </c>
      <c r="R155" s="11">
        <v>10013</v>
      </c>
      <c r="S155" s="11">
        <v>10007</v>
      </c>
    </row>
    <row r="156" spans="1:19" s="12" customFormat="1" ht="15">
      <c r="A156" s="155"/>
      <c r="B156" s="155"/>
      <c r="C156" s="43"/>
      <c r="D156" s="32">
        <v>505.7</v>
      </c>
      <c r="E156" s="32">
        <v>506.5</v>
      </c>
      <c r="F156" s="32">
        <v>507.3</v>
      </c>
      <c r="G156" s="32">
        <v>508.2</v>
      </c>
      <c r="H156" s="32">
        <v>509</v>
      </c>
      <c r="I156" s="32">
        <v>509.8</v>
      </c>
      <c r="J156" s="155"/>
      <c r="K156" s="158" t="s">
        <v>12</v>
      </c>
      <c r="L156" s="8" t="s">
        <v>17</v>
      </c>
      <c r="M156" s="45" t="s">
        <v>37</v>
      </c>
      <c r="N156" s="10"/>
      <c r="O156" s="11">
        <v>0</v>
      </c>
      <c r="P156" s="11">
        <v>0</v>
      </c>
      <c r="Q156" s="11">
        <v>0</v>
      </c>
      <c r="R156" s="11">
        <v>0</v>
      </c>
      <c r="S156" s="11">
        <v>0</v>
      </c>
    </row>
    <row r="157" spans="1:19" s="12" customFormat="1" ht="15">
      <c r="A157" s="155"/>
      <c r="B157" s="155"/>
      <c r="C157" s="43"/>
      <c r="D157" s="32">
        <v>102.9</v>
      </c>
      <c r="E157" s="32">
        <v>105.1</v>
      </c>
      <c r="F157" s="32">
        <v>107.8</v>
      </c>
      <c r="G157" s="32">
        <v>111.1</v>
      </c>
      <c r="H157" s="32">
        <v>114.3</v>
      </c>
      <c r="I157" s="32">
        <v>117.8</v>
      </c>
      <c r="J157" s="155"/>
      <c r="K157" s="158"/>
      <c r="L157" s="13" t="s">
        <v>19</v>
      </c>
      <c r="M157" s="45" t="s">
        <v>37</v>
      </c>
      <c r="N157" s="10"/>
      <c r="O157" s="11">
        <v>5000</v>
      </c>
      <c r="P157" s="11">
        <v>6200</v>
      </c>
      <c r="Q157" s="11">
        <v>7500</v>
      </c>
      <c r="R157" s="11">
        <v>8800</v>
      </c>
      <c r="S157" s="11">
        <v>9968</v>
      </c>
    </row>
    <row r="158" spans="1:19" s="12" customFormat="1" ht="15">
      <c r="A158" s="155"/>
      <c r="B158" s="155"/>
      <c r="C158" s="43"/>
      <c r="D158" s="32">
        <v>122</v>
      </c>
      <c r="E158" s="32">
        <v>122.2</v>
      </c>
      <c r="F158" s="32">
        <v>122.4</v>
      </c>
      <c r="G158" s="32">
        <v>122.5</v>
      </c>
      <c r="H158" s="32">
        <v>122.6</v>
      </c>
      <c r="I158" s="32">
        <v>122.6</v>
      </c>
      <c r="J158" s="155"/>
      <c r="K158" s="158"/>
      <c r="L158" s="14" t="s">
        <v>20</v>
      </c>
      <c r="M158" s="45" t="s">
        <v>37</v>
      </c>
      <c r="N158" s="10"/>
      <c r="O158" s="11">
        <v>0</v>
      </c>
      <c r="P158" s="11">
        <v>0</v>
      </c>
      <c r="Q158" s="11">
        <v>0</v>
      </c>
      <c r="R158" s="11">
        <v>0</v>
      </c>
      <c r="S158" s="11">
        <v>0</v>
      </c>
    </row>
    <row r="159" spans="1:19" s="12" customFormat="1" ht="15">
      <c r="A159" s="155"/>
      <c r="B159" s="155"/>
      <c r="C159" s="43"/>
      <c r="D159" s="32">
        <v>756.2</v>
      </c>
      <c r="E159" s="32">
        <v>756.2</v>
      </c>
      <c r="F159" s="32">
        <v>756.2</v>
      </c>
      <c r="G159" s="32">
        <v>756.2</v>
      </c>
      <c r="H159" s="32">
        <v>756.2</v>
      </c>
      <c r="I159" s="32">
        <v>756.2</v>
      </c>
      <c r="J159" s="155"/>
      <c r="K159" s="135" t="s">
        <v>13</v>
      </c>
      <c r="L159" s="8" t="s">
        <v>17</v>
      </c>
      <c r="M159" s="45" t="s">
        <v>37</v>
      </c>
      <c r="N159" s="10"/>
      <c r="O159" s="11">
        <v>0</v>
      </c>
      <c r="P159" s="11">
        <v>0</v>
      </c>
      <c r="Q159" s="11">
        <v>0</v>
      </c>
      <c r="R159" s="11">
        <v>0</v>
      </c>
      <c r="S159" s="11">
        <v>0</v>
      </c>
    </row>
    <row r="160" spans="1:19" s="12" customFormat="1" ht="15">
      <c r="A160" s="155"/>
      <c r="B160" s="155"/>
      <c r="C160" s="43"/>
      <c r="D160" s="32">
        <v>495.8</v>
      </c>
      <c r="E160" s="32">
        <v>495.8</v>
      </c>
      <c r="F160" s="32">
        <v>495.8</v>
      </c>
      <c r="G160" s="32">
        <v>495.8</v>
      </c>
      <c r="H160" s="32">
        <v>495.8</v>
      </c>
      <c r="I160" s="32">
        <v>495.8</v>
      </c>
      <c r="J160" s="155"/>
      <c r="K160" s="135"/>
      <c r="L160" s="13" t="s">
        <v>19</v>
      </c>
      <c r="M160" s="45" t="s">
        <v>37</v>
      </c>
      <c r="N160" s="10"/>
      <c r="O160" s="11">
        <v>0</v>
      </c>
      <c r="P160" s="11">
        <v>0</v>
      </c>
      <c r="Q160" s="11">
        <v>0</v>
      </c>
      <c r="R160" s="11">
        <v>0</v>
      </c>
      <c r="S160" s="11">
        <v>0</v>
      </c>
    </row>
    <row r="161" spans="1:19" s="12" customFormat="1" ht="15">
      <c r="A161" s="155"/>
      <c r="B161" s="155"/>
      <c r="C161" s="43"/>
      <c r="D161" s="32">
        <v>79.8</v>
      </c>
      <c r="E161" s="32">
        <v>80.9</v>
      </c>
      <c r="F161" s="32">
        <v>81</v>
      </c>
      <c r="G161" s="32">
        <v>81.1</v>
      </c>
      <c r="H161" s="32">
        <v>81.3</v>
      </c>
      <c r="I161" s="32">
        <v>82.6</v>
      </c>
      <c r="J161" s="155"/>
      <c r="K161" s="135"/>
      <c r="L161" s="14" t="s">
        <v>20</v>
      </c>
      <c r="M161" s="45" t="s">
        <v>37</v>
      </c>
      <c r="N161" s="10"/>
      <c r="O161" s="11">
        <v>0</v>
      </c>
      <c r="P161" s="11">
        <v>0</v>
      </c>
      <c r="Q161" s="11">
        <v>0</v>
      </c>
      <c r="R161" s="11">
        <v>0</v>
      </c>
      <c r="S161" s="11">
        <v>0</v>
      </c>
    </row>
    <row r="162" spans="1:19" s="12" customFormat="1" ht="15">
      <c r="A162" s="155"/>
      <c r="B162" s="155"/>
      <c r="C162" s="43"/>
      <c r="D162" s="32">
        <v>468.4</v>
      </c>
      <c r="E162" s="32">
        <v>468.4</v>
      </c>
      <c r="F162" s="32">
        <v>468.4</v>
      </c>
      <c r="G162" s="32">
        <v>468.4</v>
      </c>
      <c r="H162" s="32">
        <v>468.4</v>
      </c>
      <c r="I162" s="32">
        <v>468.4</v>
      </c>
      <c r="J162" s="155"/>
      <c r="K162" s="135" t="s">
        <v>14</v>
      </c>
      <c r="L162" s="8" t="s">
        <v>17</v>
      </c>
      <c r="M162" s="45" t="s">
        <v>37</v>
      </c>
      <c r="N162" s="10"/>
      <c r="O162" s="11">
        <v>0</v>
      </c>
      <c r="P162" s="11">
        <v>0</v>
      </c>
      <c r="Q162" s="11">
        <v>0</v>
      </c>
      <c r="R162" s="11">
        <v>0</v>
      </c>
      <c r="S162" s="11">
        <v>0</v>
      </c>
    </row>
    <row r="163" spans="1:19" s="12" customFormat="1" ht="15">
      <c r="A163" s="155"/>
      <c r="B163" s="155"/>
      <c r="C163" s="43"/>
      <c r="D163" s="32">
        <v>378.1</v>
      </c>
      <c r="E163" s="32">
        <v>378.1</v>
      </c>
      <c r="F163" s="32">
        <v>378.1</v>
      </c>
      <c r="G163" s="32">
        <v>378.1</v>
      </c>
      <c r="H163" s="32">
        <v>378.1</v>
      </c>
      <c r="I163" s="32">
        <v>378.1</v>
      </c>
      <c r="J163" s="155"/>
      <c r="K163" s="135"/>
      <c r="L163" s="13" t="s">
        <v>19</v>
      </c>
      <c r="M163" s="45" t="s">
        <v>37</v>
      </c>
      <c r="N163" s="10"/>
      <c r="O163" s="11">
        <v>0</v>
      </c>
      <c r="P163" s="11">
        <v>0</v>
      </c>
      <c r="Q163" s="11">
        <v>0</v>
      </c>
      <c r="R163" s="11">
        <v>0</v>
      </c>
      <c r="S163" s="11">
        <v>0</v>
      </c>
    </row>
    <row r="164" spans="1:19" s="12" customFormat="1" ht="15">
      <c r="A164" s="155"/>
      <c r="B164" s="155"/>
      <c r="C164" s="43"/>
      <c r="D164" s="32">
        <v>125</v>
      </c>
      <c r="E164" s="32">
        <v>127</v>
      </c>
      <c r="F164" s="32">
        <v>130</v>
      </c>
      <c r="G164" s="32">
        <v>133</v>
      </c>
      <c r="H164" s="32">
        <v>136.1</v>
      </c>
      <c r="I164" s="32">
        <v>140</v>
      </c>
      <c r="J164" s="155"/>
      <c r="K164" s="135"/>
      <c r="L164" s="14" t="s">
        <v>20</v>
      </c>
      <c r="M164" s="45" t="s">
        <v>37</v>
      </c>
      <c r="N164" s="10"/>
      <c r="O164" s="11">
        <v>0</v>
      </c>
      <c r="P164" s="11">
        <v>0</v>
      </c>
      <c r="Q164" s="11">
        <v>0</v>
      </c>
      <c r="R164" s="11">
        <v>0</v>
      </c>
      <c r="S164" s="11">
        <v>0</v>
      </c>
    </row>
    <row r="165" spans="1:19" s="12" customFormat="1" ht="15">
      <c r="A165" s="144" t="s">
        <v>21</v>
      </c>
      <c r="B165" s="144"/>
      <c r="C165" s="17"/>
      <c r="D165" s="17"/>
      <c r="E165" s="17"/>
      <c r="F165" s="17"/>
      <c r="G165" s="17"/>
      <c r="H165" s="17"/>
      <c r="I165" s="17"/>
      <c r="J165" s="144"/>
      <c r="K165" s="144"/>
      <c r="L165" s="8" t="s">
        <v>17</v>
      </c>
      <c r="M165" s="45" t="s">
        <v>37</v>
      </c>
      <c r="N165" s="19">
        <f>SUM(O165:S165)</f>
        <v>0</v>
      </c>
      <c r="O165" s="20">
        <f aca="true" t="shared" si="27" ref="O165:S167">O153+O156+O159+O162</f>
        <v>0</v>
      </c>
      <c r="P165" s="20">
        <f t="shared" si="27"/>
        <v>0</v>
      </c>
      <c r="Q165" s="20">
        <f t="shared" si="27"/>
        <v>0</v>
      </c>
      <c r="R165" s="20">
        <f t="shared" si="27"/>
        <v>0</v>
      </c>
      <c r="S165" s="20">
        <f t="shared" si="27"/>
        <v>0</v>
      </c>
    </row>
    <row r="166" spans="1:19" s="12" customFormat="1" ht="15">
      <c r="A166" s="136"/>
      <c r="B166" s="136"/>
      <c r="C166" s="17"/>
      <c r="D166" s="17"/>
      <c r="E166" s="17"/>
      <c r="F166" s="17"/>
      <c r="G166" s="17"/>
      <c r="H166" s="17"/>
      <c r="I166" s="17"/>
      <c r="J166" s="136"/>
      <c r="K166" s="136"/>
      <c r="L166" s="13" t="s">
        <v>19</v>
      </c>
      <c r="M166" s="45" t="s">
        <v>37</v>
      </c>
      <c r="N166" s="22">
        <f>SUM(O166:S166)</f>
        <v>37468</v>
      </c>
      <c r="O166" s="23">
        <f t="shared" si="27"/>
        <v>5000</v>
      </c>
      <c r="P166" s="23">
        <f t="shared" si="27"/>
        <v>6200</v>
      </c>
      <c r="Q166" s="23">
        <f t="shared" si="27"/>
        <v>7500</v>
      </c>
      <c r="R166" s="23">
        <f t="shared" si="27"/>
        <v>8800</v>
      </c>
      <c r="S166" s="23">
        <f t="shared" si="27"/>
        <v>9968</v>
      </c>
    </row>
    <row r="167" spans="1:19" s="12" customFormat="1" ht="15">
      <c r="A167" s="136"/>
      <c r="B167" s="136"/>
      <c r="C167" s="17"/>
      <c r="D167" s="17"/>
      <c r="E167" s="17"/>
      <c r="F167" s="17"/>
      <c r="G167" s="17"/>
      <c r="H167" s="17"/>
      <c r="I167" s="17"/>
      <c r="J167" s="136"/>
      <c r="K167" s="136"/>
      <c r="L167" s="14" t="s">
        <v>20</v>
      </c>
      <c r="M167" s="45" t="s">
        <v>37</v>
      </c>
      <c r="N167" s="25">
        <f>SUM(O167:S167)</f>
        <v>50022</v>
      </c>
      <c r="O167" s="26">
        <f t="shared" si="27"/>
        <v>10020</v>
      </c>
      <c r="P167" s="26">
        <f t="shared" si="27"/>
        <v>10007</v>
      </c>
      <c r="Q167" s="26">
        <f t="shared" si="27"/>
        <v>9975</v>
      </c>
      <c r="R167" s="26">
        <f t="shared" si="27"/>
        <v>10013</v>
      </c>
      <c r="S167" s="26">
        <f t="shared" si="27"/>
        <v>10007</v>
      </c>
    </row>
    <row r="168" spans="1:19" s="12" customFormat="1" ht="15">
      <c r="A168" s="137"/>
      <c r="B168" s="137"/>
      <c r="C168" s="17"/>
      <c r="D168" s="17"/>
      <c r="E168" s="17"/>
      <c r="F168" s="17"/>
      <c r="G168" s="17"/>
      <c r="H168" s="17"/>
      <c r="I168" s="17"/>
      <c r="J168" s="137"/>
      <c r="K168" s="137"/>
      <c r="L168" s="27" t="s">
        <v>21</v>
      </c>
      <c r="M168" s="46" t="s">
        <v>37</v>
      </c>
      <c r="N168" s="29">
        <f aca="true" t="shared" si="28" ref="N168:S168">SUM(N165:N167)</f>
        <v>87490</v>
      </c>
      <c r="O168" s="29">
        <f t="shared" si="28"/>
        <v>15020</v>
      </c>
      <c r="P168" s="29">
        <f t="shared" si="28"/>
        <v>16207</v>
      </c>
      <c r="Q168" s="29">
        <f t="shared" si="28"/>
        <v>17475</v>
      </c>
      <c r="R168" s="29">
        <f t="shared" si="28"/>
        <v>18813</v>
      </c>
      <c r="S168" s="29">
        <f t="shared" si="28"/>
        <v>19975</v>
      </c>
    </row>
    <row r="169" spans="1:19" s="12" customFormat="1" ht="15" customHeight="1">
      <c r="A169" s="155"/>
      <c r="B169" s="155"/>
      <c r="C169" s="43"/>
      <c r="D169" s="44">
        <v>7541.2</v>
      </c>
      <c r="E169" s="44">
        <v>7556.9</v>
      </c>
      <c r="F169" s="44">
        <v>7575.8</v>
      </c>
      <c r="G169" s="44">
        <v>7596</v>
      </c>
      <c r="H169" s="44">
        <v>7616</v>
      </c>
      <c r="I169" s="44">
        <v>7634</v>
      </c>
      <c r="J169" s="170" t="s">
        <v>38</v>
      </c>
      <c r="K169" s="157" t="s">
        <v>11</v>
      </c>
      <c r="L169" s="8" t="s">
        <v>17</v>
      </c>
      <c r="M169" s="45" t="s">
        <v>37</v>
      </c>
      <c r="N169" s="10">
        <f>SUM(O169:S169)</f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</row>
    <row r="170" spans="1:19" s="12" customFormat="1" ht="15">
      <c r="A170" s="155"/>
      <c r="B170" s="155"/>
      <c r="C170" s="43"/>
      <c r="D170" s="32">
        <v>260.5</v>
      </c>
      <c r="E170" s="32">
        <v>264</v>
      </c>
      <c r="F170" s="32">
        <v>269</v>
      </c>
      <c r="G170" s="32">
        <v>275</v>
      </c>
      <c r="H170" s="32">
        <v>279.5</v>
      </c>
      <c r="I170" s="32">
        <v>280</v>
      </c>
      <c r="J170" s="171"/>
      <c r="K170" s="157"/>
      <c r="L170" s="13" t="s">
        <v>19</v>
      </c>
      <c r="M170" s="45" t="s">
        <v>37</v>
      </c>
      <c r="N170" s="10">
        <f>SUM(O170:S170)</f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</row>
    <row r="171" spans="1:19" s="12" customFormat="1" ht="15">
      <c r="A171" s="155"/>
      <c r="B171" s="155"/>
      <c r="C171" s="43"/>
      <c r="D171" s="32">
        <v>211.4</v>
      </c>
      <c r="E171" s="32">
        <v>211.4</v>
      </c>
      <c r="F171" s="32">
        <v>211.4</v>
      </c>
      <c r="G171" s="32">
        <v>211.4</v>
      </c>
      <c r="H171" s="32">
        <v>211.4</v>
      </c>
      <c r="I171" s="32">
        <v>211.4</v>
      </c>
      <c r="J171" s="171"/>
      <c r="K171" s="157"/>
      <c r="L171" s="14" t="s">
        <v>20</v>
      </c>
      <c r="M171" s="45" t="s">
        <v>37</v>
      </c>
      <c r="N171" s="10">
        <f>SUM(O171:S171)</f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</row>
    <row r="172" spans="1:19" s="12" customFormat="1" ht="15">
      <c r="A172" s="155"/>
      <c r="B172" s="155"/>
      <c r="C172" s="43"/>
      <c r="D172" s="32">
        <v>505.7</v>
      </c>
      <c r="E172" s="32">
        <v>506.5</v>
      </c>
      <c r="F172" s="32">
        <v>507.3</v>
      </c>
      <c r="G172" s="32">
        <v>508.2</v>
      </c>
      <c r="H172" s="32">
        <v>509</v>
      </c>
      <c r="I172" s="32">
        <v>509.8</v>
      </c>
      <c r="J172" s="171"/>
      <c r="K172" s="158" t="s">
        <v>12</v>
      </c>
      <c r="L172" s="8" t="s">
        <v>17</v>
      </c>
      <c r="M172" s="45" t="s">
        <v>37</v>
      </c>
      <c r="N172" s="10"/>
      <c r="O172" s="11">
        <v>0</v>
      </c>
      <c r="P172" s="11">
        <v>0</v>
      </c>
      <c r="Q172" s="11">
        <v>0</v>
      </c>
      <c r="R172" s="11">
        <v>0</v>
      </c>
      <c r="S172" s="11">
        <v>0</v>
      </c>
    </row>
    <row r="173" spans="1:19" s="12" customFormat="1" ht="15">
      <c r="A173" s="155"/>
      <c r="B173" s="155"/>
      <c r="C173" s="43"/>
      <c r="D173" s="32">
        <v>102.9</v>
      </c>
      <c r="E173" s="32">
        <v>105.1</v>
      </c>
      <c r="F173" s="32">
        <v>107.8</v>
      </c>
      <c r="G173" s="32">
        <v>111.1</v>
      </c>
      <c r="H173" s="32">
        <v>114.3</v>
      </c>
      <c r="I173" s="32">
        <v>117.8</v>
      </c>
      <c r="J173" s="171"/>
      <c r="K173" s="158"/>
      <c r="L173" s="13" t="s">
        <v>19</v>
      </c>
      <c r="M173" s="45" t="s">
        <v>37</v>
      </c>
      <c r="N173" s="10"/>
      <c r="O173" s="11">
        <v>750</v>
      </c>
      <c r="P173" s="11">
        <v>870</v>
      </c>
      <c r="Q173" s="11">
        <v>950</v>
      </c>
      <c r="R173" s="11">
        <v>1020</v>
      </c>
      <c r="S173" s="11">
        <v>1100</v>
      </c>
    </row>
    <row r="174" spans="1:19" s="12" customFormat="1" ht="15">
      <c r="A174" s="155"/>
      <c r="B174" s="155"/>
      <c r="C174" s="43"/>
      <c r="D174" s="32">
        <v>122</v>
      </c>
      <c r="E174" s="32">
        <v>122.2</v>
      </c>
      <c r="F174" s="32">
        <v>122.4</v>
      </c>
      <c r="G174" s="32">
        <v>122.5</v>
      </c>
      <c r="H174" s="32">
        <v>122.6</v>
      </c>
      <c r="I174" s="32">
        <v>122.6</v>
      </c>
      <c r="J174" s="171"/>
      <c r="K174" s="158"/>
      <c r="L174" s="14" t="s">
        <v>20</v>
      </c>
      <c r="M174" s="45" t="s">
        <v>37</v>
      </c>
      <c r="N174" s="10"/>
      <c r="O174" s="11">
        <v>0</v>
      </c>
      <c r="P174" s="11">
        <v>0</v>
      </c>
      <c r="Q174" s="11">
        <v>0</v>
      </c>
      <c r="R174" s="11">
        <v>0</v>
      </c>
      <c r="S174" s="11">
        <v>0</v>
      </c>
    </row>
    <row r="175" spans="1:19" s="12" customFormat="1" ht="15">
      <c r="A175" s="155"/>
      <c r="B175" s="155"/>
      <c r="C175" s="43"/>
      <c r="D175" s="32">
        <v>756.2</v>
      </c>
      <c r="E175" s="32">
        <v>756.2</v>
      </c>
      <c r="F175" s="32">
        <v>756.2</v>
      </c>
      <c r="G175" s="32">
        <v>756.2</v>
      </c>
      <c r="H175" s="32">
        <v>756.2</v>
      </c>
      <c r="I175" s="32">
        <v>756.2</v>
      </c>
      <c r="J175" s="171"/>
      <c r="K175" s="135" t="s">
        <v>13</v>
      </c>
      <c r="L175" s="8" t="s">
        <v>17</v>
      </c>
      <c r="M175" s="45" t="s">
        <v>37</v>
      </c>
      <c r="N175" s="10"/>
      <c r="O175" s="11">
        <v>0</v>
      </c>
      <c r="P175" s="11">
        <v>0</v>
      </c>
      <c r="Q175" s="11">
        <v>0</v>
      </c>
      <c r="R175" s="11">
        <v>0</v>
      </c>
      <c r="S175" s="11">
        <v>0</v>
      </c>
    </row>
    <row r="176" spans="1:19" s="12" customFormat="1" ht="15">
      <c r="A176" s="155"/>
      <c r="B176" s="155"/>
      <c r="C176" s="43"/>
      <c r="D176" s="32">
        <v>495.8</v>
      </c>
      <c r="E176" s="32">
        <v>495.8</v>
      </c>
      <c r="F176" s="32">
        <v>495.8</v>
      </c>
      <c r="G176" s="32">
        <v>495.8</v>
      </c>
      <c r="H176" s="32">
        <v>495.8</v>
      </c>
      <c r="I176" s="32">
        <v>495.8</v>
      </c>
      <c r="J176" s="171"/>
      <c r="K176" s="135"/>
      <c r="L176" s="13" t="s">
        <v>19</v>
      </c>
      <c r="M176" s="45" t="s">
        <v>37</v>
      </c>
      <c r="N176" s="10"/>
      <c r="O176" s="11">
        <v>0</v>
      </c>
      <c r="P176" s="11">
        <v>0</v>
      </c>
      <c r="Q176" s="11">
        <v>0</v>
      </c>
      <c r="R176" s="11">
        <v>0</v>
      </c>
      <c r="S176" s="11">
        <v>0</v>
      </c>
    </row>
    <row r="177" spans="1:19" s="12" customFormat="1" ht="15">
      <c r="A177" s="155"/>
      <c r="B177" s="155"/>
      <c r="C177" s="43"/>
      <c r="D177" s="32">
        <v>79.8</v>
      </c>
      <c r="E177" s="32">
        <v>80.9</v>
      </c>
      <c r="F177" s="32">
        <v>81</v>
      </c>
      <c r="G177" s="32">
        <v>81.1</v>
      </c>
      <c r="H177" s="32">
        <v>81.3</v>
      </c>
      <c r="I177" s="32">
        <v>82.6</v>
      </c>
      <c r="J177" s="171"/>
      <c r="K177" s="135"/>
      <c r="L177" s="14" t="s">
        <v>20</v>
      </c>
      <c r="M177" s="45" t="s">
        <v>37</v>
      </c>
      <c r="N177" s="10"/>
      <c r="O177" s="11">
        <v>0</v>
      </c>
      <c r="P177" s="11">
        <v>0</v>
      </c>
      <c r="Q177" s="11">
        <v>0</v>
      </c>
      <c r="R177" s="11">
        <v>0</v>
      </c>
      <c r="S177" s="11">
        <v>0</v>
      </c>
    </row>
    <row r="178" spans="1:19" s="12" customFormat="1" ht="15">
      <c r="A178" s="155"/>
      <c r="B178" s="155"/>
      <c r="C178" s="43"/>
      <c r="D178" s="32">
        <v>468.4</v>
      </c>
      <c r="E178" s="32">
        <v>468.4</v>
      </c>
      <c r="F178" s="32">
        <v>468.4</v>
      </c>
      <c r="G178" s="32">
        <v>468.4</v>
      </c>
      <c r="H178" s="32">
        <v>468.4</v>
      </c>
      <c r="I178" s="32">
        <v>468.4</v>
      </c>
      <c r="J178" s="171"/>
      <c r="K178" s="135" t="s">
        <v>14</v>
      </c>
      <c r="L178" s="8" t="s">
        <v>17</v>
      </c>
      <c r="M178" s="45" t="s">
        <v>37</v>
      </c>
      <c r="N178" s="10"/>
      <c r="O178" s="11">
        <v>0</v>
      </c>
      <c r="P178" s="11">
        <v>0</v>
      </c>
      <c r="Q178" s="11">
        <v>0</v>
      </c>
      <c r="R178" s="11">
        <v>0</v>
      </c>
      <c r="S178" s="11">
        <v>0</v>
      </c>
    </row>
    <row r="179" spans="1:19" s="12" customFormat="1" ht="15">
      <c r="A179" s="155"/>
      <c r="B179" s="155"/>
      <c r="C179" s="43"/>
      <c r="D179" s="32">
        <v>378.1</v>
      </c>
      <c r="E179" s="32">
        <v>378.1</v>
      </c>
      <c r="F179" s="32">
        <v>378.1</v>
      </c>
      <c r="G179" s="32">
        <v>378.1</v>
      </c>
      <c r="H179" s="32">
        <v>378.1</v>
      </c>
      <c r="I179" s="32">
        <v>378.1</v>
      </c>
      <c r="J179" s="171"/>
      <c r="K179" s="135"/>
      <c r="L179" s="13" t="s">
        <v>19</v>
      </c>
      <c r="M179" s="45" t="s">
        <v>37</v>
      </c>
      <c r="N179" s="10"/>
      <c r="O179" s="11">
        <v>0</v>
      </c>
      <c r="P179" s="11">
        <v>0</v>
      </c>
      <c r="Q179" s="11">
        <v>0</v>
      </c>
      <c r="R179" s="11">
        <v>0</v>
      </c>
      <c r="S179" s="11">
        <v>0</v>
      </c>
    </row>
    <row r="180" spans="1:19" s="12" customFormat="1" ht="15">
      <c r="A180" s="155"/>
      <c r="B180" s="155"/>
      <c r="C180" s="43"/>
      <c r="D180" s="32">
        <v>125</v>
      </c>
      <c r="E180" s="32">
        <v>127</v>
      </c>
      <c r="F180" s="32">
        <v>130</v>
      </c>
      <c r="G180" s="32">
        <v>133</v>
      </c>
      <c r="H180" s="32">
        <v>136.1</v>
      </c>
      <c r="I180" s="32">
        <v>140</v>
      </c>
      <c r="J180" s="172"/>
      <c r="K180" s="135"/>
      <c r="L180" s="14" t="s">
        <v>20</v>
      </c>
      <c r="M180" s="45" t="s">
        <v>37</v>
      </c>
      <c r="N180" s="10"/>
      <c r="O180" s="11">
        <v>0</v>
      </c>
      <c r="P180" s="11">
        <v>0</v>
      </c>
      <c r="Q180" s="11">
        <v>0</v>
      </c>
      <c r="R180" s="11">
        <v>0</v>
      </c>
      <c r="S180" s="11">
        <v>0</v>
      </c>
    </row>
    <row r="181" spans="1:19" s="12" customFormat="1" ht="15">
      <c r="A181" s="144" t="s">
        <v>21</v>
      </c>
      <c r="B181" s="144"/>
      <c r="C181" s="17"/>
      <c r="D181" s="17"/>
      <c r="E181" s="17"/>
      <c r="F181" s="17"/>
      <c r="G181" s="17"/>
      <c r="H181" s="17"/>
      <c r="I181" s="17"/>
      <c r="J181" s="144"/>
      <c r="K181" s="144"/>
      <c r="L181" s="8" t="s">
        <v>17</v>
      </c>
      <c r="M181" s="45" t="s">
        <v>37</v>
      </c>
      <c r="N181" s="19">
        <f>SUM(O181:S181)</f>
        <v>0</v>
      </c>
      <c r="O181" s="20">
        <f aca="true" t="shared" si="29" ref="O181:S183">O169+O172+O175+O178</f>
        <v>0</v>
      </c>
      <c r="P181" s="20">
        <f t="shared" si="29"/>
        <v>0</v>
      </c>
      <c r="Q181" s="20">
        <f t="shared" si="29"/>
        <v>0</v>
      </c>
      <c r="R181" s="20">
        <f t="shared" si="29"/>
        <v>0</v>
      </c>
      <c r="S181" s="20">
        <f t="shared" si="29"/>
        <v>0</v>
      </c>
    </row>
    <row r="182" spans="1:19" s="12" customFormat="1" ht="15">
      <c r="A182" s="136"/>
      <c r="B182" s="136"/>
      <c r="C182" s="17"/>
      <c r="D182" s="17"/>
      <c r="E182" s="17"/>
      <c r="F182" s="17"/>
      <c r="G182" s="17"/>
      <c r="H182" s="17"/>
      <c r="I182" s="17"/>
      <c r="J182" s="136"/>
      <c r="K182" s="136"/>
      <c r="L182" s="13" t="s">
        <v>19</v>
      </c>
      <c r="M182" s="45" t="s">
        <v>37</v>
      </c>
      <c r="N182" s="22">
        <f>SUM(O182:S182)</f>
        <v>4690</v>
      </c>
      <c r="O182" s="23">
        <f t="shared" si="29"/>
        <v>750</v>
      </c>
      <c r="P182" s="23">
        <f t="shared" si="29"/>
        <v>870</v>
      </c>
      <c r="Q182" s="23">
        <f t="shared" si="29"/>
        <v>950</v>
      </c>
      <c r="R182" s="23">
        <f t="shared" si="29"/>
        <v>1020</v>
      </c>
      <c r="S182" s="23">
        <f t="shared" si="29"/>
        <v>1100</v>
      </c>
    </row>
    <row r="183" spans="1:19" s="12" customFormat="1" ht="15">
      <c r="A183" s="136"/>
      <c r="B183" s="136"/>
      <c r="C183" s="17"/>
      <c r="D183" s="17"/>
      <c r="E183" s="17"/>
      <c r="F183" s="17"/>
      <c r="G183" s="17"/>
      <c r="H183" s="17"/>
      <c r="I183" s="17"/>
      <c r="J183" s="136"/>
      <c r="K183" s="136"/>
      <c r="L183" s="14" t="s">
        <v>20</v>
      </c>
      <c r="M183" s="45" t="s">
        <v>37</v>
      </c>
      <c r="N183" s="25">
        <f>SUM(O183:S183)</f>
        <v>0</v>
      </c>
      <c r="O183" s="26">
        <f t="shared" si="29"/>
        <v>0</v>
      </c>
      <c r="P183" s="26">
        <f t="shared" si="29"/>
        <v>0</v>
      </c>
      <c r="Q183" s="26">
        <f t="shared" si="29"/>
        <v>0</v>
      </c>
      <c r="R183" s="26">
        <f t="shared" si="29"/>
        <v>0</v>
      </c>
      <c r="S183" s="26">
        <f t="shared" si="29"/>
        <v>0</v>
      </c>
    </row>
    <row r="184" spans="1:19" s="12" customFormat="1" ht="15">
      <c r="A184" s="137"/>
      <c r="B184" s="137"/>
      <c r="C184" s="17"/>
      <c r="D184" s="17"/>
      <c r="E184" s="17"/>
      <c r="F184" s="17"/>
      <c r="G184" s="17"/>
      <c r="H184" s="17"/>
      <c r="I184" s="17"/>
      <c r="J184" s="137"/>
      <c r="K184" s="137"/>
      <c r="L184" s="27" t="s">
        <v>21</v>
      </c>
      <c r="M184" s="46" t="s">
        <v>37</v>
      </c>
      <c r="N184" s="29">
        <f aca="true" t="shared" si="30" ref="N184:S184">SUM(N181:N183)</f>
        <v>4690</v>
      </c>
      <c r="O184" s="29">
        <f t="shared" si="30"/>
        <v>750</v>
      </c>
      <c r="P184" s="29">
        <f t="shared" si="30"/>
        <v>870</v>
      </c>
      <c r="Q184" s="29">
        <f t="shared" si="30"/>
        <v>950</v>
      </c>
      <c r="R184" s="29">
        <f t="shared" si="30"/>
        <v>1020</v>
      </c>
      <c r="S184" s="29">
        <f t="shared" si="30"/>
        <v>1100</v>
      </c>
    </row>
    <row r="185" spans="1:19" s="12" customFormat="1" ht="24" customHeight="1">
      <c r="A185" s="144" t="s">
        <v>39</v>
      </c>
      <c r="B185" s="144" t="s">
        <v>40</v>
      </c>
      <c r="C185" s="43"/>
      <c r="D185" s="44">
        <v>7541.2</v>
      </c>
      <c r="E185" s="44">
        <v>7556.9</v>
      </c>
      <c r="F185" s="44">
        <v>7575.8</v>
      </c>
      <c r="G185" s="44">
        <v>7596</v>
      </c>
      <c r="H185" s="44">
        <v>7616</v>
      </c>
      <c r="I185" s="44">
        <v>7634</v>
      </c>
      <c r="J185" s="144" t="s">
        <v>41</v>
      </c>
      <c r="K185" s="167" t="s">
        <v>11</v>
      </c>
      <c r="L185" s="8" t="s">
        <v>17</v>
      </c>
      <c r="M185" s="45" t="s">
        <v>37</v>
      </c>
      <c r="N185" s="47">
        <f>SUM(O185:S185)</f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</row>
    <row r="186" spans="1:19" s="12" customFormat="1" ht="21.75" customHeight="1">
      <c r="A186" s="136"/>
      <c r="B186" s="136"/>
      <c r="C186" s="43"/>
      <c r="D186" s="32">
        <v>260.5</v>
      </c>
      <c r="E186" s="32">
        <v>264</v>
      </c>
      <c r="F186" s="32">
        <v>269</v>
      </c>
      <c r="G186" s="32">
        <v>275</v>
      </c>
      <c r="H186" s="32">
        <v>279.5</v>
      </c>
      <c r="I186" s="32">
        <v>280</v>
      </c>
      <c r="J186" s="136"/>
      <c r="K186" s="168"/>
      <c r="L186" s="13" t="s">
        <v>19</v>
      </c>
      <c r="M186" s="45" t="s">
        <v>37</v>
      </c>
      <c r="N186" s="47">
        <f>SUM(O186:S186)</f>
        <v>400</v>
      </c>
      <c r="O186" s="11">
        <v>0</v>
      </c>
      <c r="P186" s="11">
        <v>400</v>
      </c>
      <c r="Q186" s="11">
        <v>0</v>
      </c>
      <c r="R186" s="11">
        <v>0</v>
      </c>
      <c r="S186" s="11">
        <v>0</v>
      </c>
    </row>
    <row r="187" spans="1:19" s="12" customFormat="1" ht="15">
      <c r="A187" s="136"/>
      <c r="B187" s="136"/>
      <c r="C187" s="43"/>
      <c r="D187" s="32">
        <v>211.4</v>
      </c>
      <c r="E187" s="32">
        <v>211.4</v>
      </c>
      <c r="F187" s="32">
        <v>211.4</v>
      </c>
      <c r="G187" s="32">
        <v>211.4</v>
      </c>
      <c r="H187" s="32">
        <v>211.4</v>
      </c>
      <c r="I187" s="32">
        <v>211.4</v>
      </c>
      <c r="J187" s="136"/>
      <c r="K187" s="168"/>
      <c r="L187" s="14" t="s">
        <v>20</v>
      </c>
      <c r="M187" s="45" t="s">
        <v>37</v>
      </c>
      <c r="N187" s="47">
        <f>SUM(O187:S187)</f>
        <v>2600</v>
      </c>
      <c r="O187" s="11">
        <v>0</v>
      </c>
      <c r="P187" s="11">
        <v>2600</v>
      </c>
      <c r="Q187" s="11">
        <v>0</v>
      </c>
      <c r="R187" s="11">
        <v>0</v>
      </c>
      <c r="S187" s="11">
        <v>0</v>
      </c>
    </row>
    <row r="188" spans="1:19" s="12" customFormat="1" ht="15">
      <c r="A188" s="137"/>
      <c r="B188" s="137"/>
      <c r="C188" s="43"/>
      <c r="D188" s="17"/>
      <c r="E188" s="17"/>
      <c r="F188" s="17"/>
      <c r="G188" s="17"/>
      <c r="H188" s="17"/>
      <c r="I188" s="17"/>
      <c r="J188" s="137"/>
      <c r="K188" s="169"/>
      <c r="L188" s="27" t="s">
        <v>21</v>
      </c>
      <c r="M188" s="46" t="s">
        <v>37</v>
      </c>
      <c r="N188" s="29">
        <f aca="true" t="shared" si="31" ref="N188:S188">SUM(N185:N187)</f>
        <v>3000</v>
      </c>
      <c r="O188" s="29">
        <f t="shared" si="31"/>
        <v>0</v>
      </c>
      <c r="P188" s="29">
        <f t="shared" si="31"/>
        <v>3000</v>
      </c>
      <c r="Q188" s="29">
        <f t="shared" si="31"/>
        <v>0</v>
      </c>
      <c r="R188" s="29">
        <f t="shared" si="31"/>
        <v>0</v>
      </c>
      <c r="S188" s="29">
        <f t="shared" si="31"/>
        <v>0</v>
      </c>
    </row>
    <row r="189" spans="1:19" s="12" customFormat="1" ht="15">
      <c r="A189" s="155" t="s">
        <v>42</v>
      </c>
      <c r="B189" s="155" t="s">
        <v>43</v>
      </c>
      <c r="C189" s="43"/>
      <c r="D189" s="44">
        <v>7541.2</v>
      </c>
      <c r="E189" s="44">
        <v>7556.9</v>
      </c>
      <c r="F189" s="44">
        <v>7575.8</v>
      </c>
      <c r="G189" s="44">
        <v>7596</v>
      </c>
      <c r="H189" s="44">
        <v>7616</v>
      </c>
      <c r="I189" s="44">
        <v>7634</v>
      </c>
      <c r="J189" s="155" t="s">
        <v>44</v>
      </c>
      <c r="K189" s="167" t="s">
        <v>11</v>
      </c>
      <c r="L189" s="181" t="s">
        <v>17</v>
      </c>
      <c r="M189" s="45" t="s">
        <v>18</v>
      </c>
      <c r="N189" s="48">
        <f aca="true" t="shared" si="32" ref="N189:N212">SUM(O189:S189)</f>
        <v>1000</v>
      </c>
      <c r="O189" s="11">
        <v>200</v>
      </c>
      <c r="P189" s="11">
        <v>200</v>
      </c>
      <c r="Q189" s="11">
        <v>200</v>
      </c>
      <c r="R189" s="11">
        <v>200</v>
      </c>
      <c r="S189" s="11">
        <v>200</v>
      </c>
    </row>
    <row r="190" spans="1:19" s="12" customFormat="1" ht="15">
      <c r="A190" s="155"/>
      <c r="B190" s="155"/>
      <c r="C190" s="43"/>
      <c r="D190" s="44"/>
      <c r="E190" s="44"/>
      <c r="F190" s="44"/>
      <c r="G190" s="44"/>
      <c r="H190" s="44"/>
      <c r="I190" s="44"/>
      <c r="J190" s="155"/>
      <c r="K190" s="168"/>
      <c r="L190" s="182"/>
      <c r="M190" s="45" t="s">
        <v>45</v>
      </c>
      <c r="N190" s="47">
        <f t="shared" si="32"/>
        <v>13</v>
      </c>
      <c r="O190" s="11">
        <v>2.6</v>
      </c>
      <c r="P190" s="11">
        <v>2.6</v>
      </c>
      <c r="Q190" s="11">
        <v>2.6</v>
      </c>
      <c r="R190" s="11">
        <v>2.6</v>
      </c>
      <c r="S190" s="11">
        <v>2.6</v>
      </c>
    </row>
    <row r="191" spans="1:19" s="12" customFormat="1" ht="15">
      <c r="A191" s="155"/>
      <c r="B191" s="155"/>
      <c r="C191" s="43"/>
      <c r="D191" s="32">
        <v>260.5</v>
      </c>
      <c r="E191" s="32">
        <v>264</v>
      </c>
      <c r="F191" s="32">
        <v>269</v>
      </c>
      <c r="G191" s="32">
        <v>275</v>
      </c>
      <c r="H191" s="32">
        <v>279.5</v>
      </c>
      <c r="I191" s="32">
        <v>280</v>
      </c>
      <c r="J191" s="155"/>
      <c r="K191" s="168"/>
      <c r="L191" s="177" t="s">
        <v>19</v>
      </c>
      <c r="M191" s="45" t="s">
        <v>18</v>
      </c>
      <c r="N191" s="48">
        <f t="shared" si="32"/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</row>
    <row r="192" spans="1:19" s="12" customFormat="1" ht="15">
      <c r="A192" s="155"/>
      <c r="B192" s="155"/>
      <c r="C192" s="43"/>
      <c r="D192" s="32"/>
      <c r="E192" s="32"/>
      <c r="F192" s="32"/>
      <c r="G192" s="32"/>
      <c r="H192" s="32"/>
      <c r="I192" s="32"/>
      <c r="J192" s="155"/>
      <c r="K192" s="168"/>
      <c r="L192" s="178"/>
      <c r="M192" s="45" t="s">
        <v>45</v>
      </c>
      <c r="N192" s="47">
        <f t="shared" si="32"/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</row>
    <row r="193" spans="1:19" s="12" customFormat="1" ht="15">
      <c r="A193" s="155"/>
      <c r="B193" s="155"/>
      <c r="C193" s="43"/>
      <c r="D193" s="32">
        <v>211.4</v>
      </c>
      <c r="E193" s="32">
        <v>211.4</v>
      </c>
      <c r="F193" s="32">
        <v>211.4</v>
      </c>
      <c r="G193" s="32">
        <v>211.4</v>
      </c>
      <c r="H193" s="32">
        <v>211.4</v>
      </c>
      <c r="I193" s="32">
        <v>211.4</v>
      </c>
      <c r="J193" s="155"/>
      <c r="K193" s="168"/>
      <c r="L193" s="179" t="s">
        <v>20</v>
      </c>
      <c r="M193" s="45" t="s">
        <v>18</v>
      </c>
      <c r="N193" s="48">
        <f t="shared" si="32"/>
        <v>20985</v>
      </c>
      <c r="O193" s="11">
        <v>4200</v>
      </c>
      <c r="P193" s="11">
        <v>4204</v>
      </c>
      <c r="Q193" s="11">
        <v>4206</v>
      </c>
      <c r="R193" s="11">
        <v>4187</v>
      </c>
      <c r="S193" s="11">
        <v>4188</v>
      </c>
    </row>
    <row r="194" spans="1:19" s="12" customFormat="1" ht="15">
      <c r="A194" s="155"/>
      <c r="B194" s="155"/>
      <c r="C194" s="43"/>
      <c r="D194" s="32"/>
      <c r="E194" s="32"/>
      <c r="F194" s="32"/>
      <c r="G194" s="32"/>
      <c r="H194" s="32"/>
      <c r="I194" s="32"/>
      <c r="J194" s="155"/>
      <c r="K194" s="169"/>
      <c r="L194" s="180"/>
      <c r="M194" s="45" t="s">
        <v>45</v>
      </c>
      <c r="N194" s="47">
        <f t="shared" si="32"/>
        <v>338.6</v>
      </c>
      <c r="O194" s="11">
        <v>67.7</v>
      </c>
      <c r="P194" s="11">
        <v>68.5</v>
      </c>
      <c r="Q194" s="11">
        <v>67.8</v>
      </c>
      <c r="R194" s="11">
        <v>67.3</v>
      </c>
      <c r="S194" s="11">
        <v>67.3</v>
      </c>
    </row>
    <row r="195" spans="1:19" s="12" customFormat="1" ht="15">
      <c r="A195" s="155"/>
      <c r="B195" s="155"/>
      <c r="C195" s="43"/>
      <c r="D195" s="32"/>
      <c r="E195" s="32"/>
      <c r="F195" s="32"/>
      <c r="G195" s="32"/>
      <c r="H195" s="32"/>
      <c r="I195" s="32"/>
      <c r="J195" s="155"/>
      <c r="K195" s="167" t="s">
        <v>12</v>
      </c>
      <c r="L195" s="181" t="s">
        <v>17</v>
      </c>
      <c r="M195" s="45" t="s">
        <v>18</v>
      </c>
      <c r="N195" s="48">
        <f t="shared" si="32"/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</row>
    <row r="196" spans="1:19" s="12" customFormat="1" ht="15">
      <c r="A196" s="155"/>
      <c r="B196" s="155"/>
      <c r="C196" s="43"/>
      <c r="D196" s="32"/>
      <c r="E196" s="32"/>
      <c r="F196" s="32"/>
      <c r="G196" s="32"/>
      <c r="H196" s="32"/>
      <c r="I196" s="32"/>
      <c r="J196" s="155"/>
      <c r="K196" s="168"/>
      <c r="L196" s="182"/>
      <c r="M196" s="45" t="s">
        <v>45</v>
      </c>
      <c r="N196" s="47">
        <f t="shared" si="32"/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</row>
    <row r="197" spans="1:19" s="12" customFormat="1" ht="15">
      <c r="A197" s="155"/>
      <c r="B197" s="155"/>
      <c r="C197" s="43"/>
      <c r="D197" s="32"/>
      <c r="E197" s="32"/>
      <c r="F197" s="32"/>
      <c r="G197" s="32"/>
      <c r="H197" s="32"/>
      <c r="I197" s="32"/>
      <c r="J197" s="155"/>
      <c r="K197" s="168"/>
      <c r="L197" s="177" t="s">
        <v>19</v>
      </c>
      <c r="M197" s="45" t="s">
        <v>18</v>
      </c>
      <c r="N197" s="48">
        <f t="shared" si="32"/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</row>
    <row r="198" spans="1:19" s="12" customFormat="1" ht="15">
      <c r="A198" s="155"/>
      <c r="B198" s="155"/>
      <c r="C198" s="43"/>
      <c r="D198" s="32"/>
      <c r="E198" s="32"/>
      <c r="F198" s="32"/>
      <c r="G198" s="32"/>
      <c r="H198" s="32"/>
      <c r="I198" s="32"/>
      <c r="J198" s="155"/>
      <c r="K198" s="168"/>
      <c r="L198" s="178"/>
      <c r="M198" s="45" t="s">
        <v>45</v>
      </c>
      <c r="N198" s="47">
        <f t="shared" si="32"/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</row>
    <row r="199" spans="1:19" s="12" customFormat="1" ht="15">
      <c r="A199" s="155"/>
      <c r="B199" s="155"/>
      <c r="C199" s="43"/>
      <c r="D199" s="32"/>
      <c r="E199" s="32"/>
      <c r="F199" s="32"/>
      <c r="G199" s="32"/>
      <c r="H199" s="32"/>
      <c r="I199" s="32"/>
      <c r="J199" s="155"/>
      <c r="K199" s="168"/>
      <c r="L199" s="179" t="s">
        <v>20</v>
      </c>
      <c r="M199" s="45" t="s">
        <v>18</v>
      </c>
      <c r="N199" s="48">
        <f t="shared" si="32"/>
        <v>4640.7</v>
      </c>
      <c r="O199" s="11">
        <v>910.8</v>
      </c>
      <c r="P199" s="11">
        <v>912.9</v>
      </c>
      <c r="Q199" s="11">
        <v>933.9</v>
      </c>
      <c r="R199" s="11">
        <v>934.1</v>
      </c>
      <c r="S199" s="11">
        <v>949</v>
      </c>
    </row>
    <row r="200" spans="1:19" s="12" customFormat="1" ht="15">
      <c r="A200" s="155"/>
      <c r="B200" s="155"/>
      <c r="C200" s="43"/>
      <c r="D200" s="32"/>
      <c r="E200" s="32"/>
      <c r="F200" s="32"/>
      <c r="G200" s="32"/>
      <c r="H200" s="32"/>
      <c r="I200" s="32"/>
      <c r="J200" s="155"/>
      <c r="K200" s="169"/>
      <c r="L200" s="180"/>
      <c r="M200" s="45" t="s">
        <v>45</v>
      </c>
      <c r="N200" s="47">
        <f t="shared" si="32"/>
        <v>37.97</v>
      </c>
      <c r="O200" s="11">
        <v>7.43</v>
      </c>
      <c r="P200" s="11">
        <v>7.47</v>
      </c>
      <c r="Q200" s="11">
        <v>7.64</v>
      </c>
      <c r="R200" s="11">
        <v>7.64</v>
      </c>
      <c r="S200" s="11">
        <v>7.79</v>
      </c>
    </row>
    <row r="201" spans="1:19" s="12" customFormat="1" ht="15">
      <c r="A201" s="155"/>
      <c r="B201" s="155"/>
      <c r="C201" s="43"/>
      <c r="D201" s="32"/>
      <c r="E201" s="32"/>
      <c r="F201" s="32"/>
      <c r="G201" s="32"/>
      <c r="H201" s="32"/>
      <c r="I201" s="32"/>
      <c r="J201" s="155"/>
      <c r="K201" s="167" t="s">
        <v>13</v>
      </c>
      <c r="L201" s="181" t="s">
        <v>17</v>
      </c>
      <c r="M201" s="45" t="s">
        <v>18</v>
      </c>
      <c r="N201" s="48">
        <f t="shared" si="32"/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</row>
    <row r="202" spans="1:19" s="12" customFormat="1" ht="15">
      <c r="A202" s="155"/>
      <c r="B202" s="155"/>
      <c r="C202" s="43"/>
      <c r="D202" s="32"/>
      <c r="E202" s="32"/>
      <c r="F202" s="32"/>
      <c r="G202" s="32"/>
      <c r="H202" s="32"/>
      <c r="I202" s="32"/>
      <c r="J202" s="155"/>
      <c r="K202" s="168"/>
      <c r="L202" s="182"/>
      <c r="M202" s="45" t="s">
        <v>45</v>
      </c>
      <c r="N202" s="47">
        <f t="shared" si="32"/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</row>
    <row r="203" spans="1:19" s="12" customFormat="1" ht="15">
      <c r="A203" s="155"/>
      <c r="B203" s="155"/>
      <c r="C203" s="43"/>
      <c r="D203" s="32"/>
      <c r="E203" s="32"/>
      <c r="F203" s="32"/>
      <c r="G203" s="32"/>
      <c r="H203" s="32"/>
      <c r="I203" s="32"/>
      <c r="J203" s="155"/>
      <c r="K203" s="168"/>
      <c r="L203" s="177" t="s">
        <v>19</v>
      </c>
      <c r="M203" s="45" t="s">
        <v>18</v>
      </c>
      <c r="N203" s="48">
        <f t="shared" si="32"/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</row>
    <row r="204" spans="1:19" s="12" customFormat="1" ht="15">
      <c r="A204" s="155"/>
      <c r="B204" s="155"/>
      <c r="C204" s="43"/>
      <c r="D204" s="32"/>
      <c r="E204" s="32"/>
      <c r="F204" s="32"/>
      <c r="G204" s="32"/>
      <c r="H204" s="32"/>
      <c r="I204" s="32"/>
      <c r="J204" s="155"/>
      <c r="K204" s="168"/>
      <c r="L204" s="178"/>
      <c r="M204" s="45" t="s">
        <v>45</v>
      </c>
      <c r="N204" s="47">
        <f t="shared" si="32"/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</row>
    <row r="205" spans="1:19" s="12" customFormat="1" ht="15">
      <c r="A205" s="155"/>
      <c r="B205" s="155"/>
      <c r="C205" s="43"/>
      <c r="D205" s="32"/>
      <c r="E205" s="32"/>
      <c r="F205" s="32"/>
      <c r="G205" s="32"/>
      <c r="H205" s="32"/>
      <c r="I205" s="32"/>
      <c r="J205" s="155"/>
      <c r="K205" s="168"/>
      <c r="L205" s="179" t="s">
        <v>20</v>
      </c>
      <c r="M205" s="45" t="s">
        <v>18</v>
      </c>
      <c r="N205" s="48">
        <f t="shared" si="32"/>
        <v>600</v>
      </c>
      <c r="O205" s="11">
        <v>105</v>
      </c>
      <c r="P205" s="11">
        <v>105</v>
      </c>
      <c r="Q205" s="11">
        <v>130</v>
      </c>
      <c r="R205" s="11">
        <v>130</v>
      </c>
      <c r="S205" s="11">
        <v>130</v>
      </c>
    </row>
    <row r="206" spans="1:19" s="12" customFormat="1" ht="15">
      <c r="A206" s="155"/>
      <c r="B206" s="155"/>
      <c r="C206" s="43"/>
      <c r="D206" s="32"/>
      <c r="E206" s="32"/>
      <c r="F206" s="32"/>
      <c r="G206" s="32"/>
      <c r="H206" s="32"/>
      <c r="I206" s="32"/>
      <c r="J206" s="155"/>
      <c r="K206" s="169"/>
      <c r="L206" s="180"/>
      <c r="M206" s="45" t="s">
        <v>45</v>
      </c>
      <c r="N206" s="47">
        <f t="shared" si="32"/>
        <v>6.5</v>
      </c>
      <c r="O206" s="11">
        <v>1</v>
      </c>
      <c r="P206" s="11">
        <v>1</v>
      </c>
      <c r="Q206" s="11">
        <v>1.5</v>
      </c>
      <c r="R206" s="11">
        <v>1.5</v>
      </c>
      <c r="S206" s="11">
        <v>1.5</v>
      </c>
    </row>
    <row r="207" spans="1:19" s="12" customFormat="1" ht="15">
      <c r="A207" s="155"/>
      <c r="B207" s="155"/>
      <c r="C207" s="43"/>
      <c r="D207" s="32"/>
      <c r="E207" s="32"/>
      <c r="F207" s="32"/>
      <c r="G207" s="32"/>
      <c r="H207" s="32"/>
      <c r="I207" s="32"/>
      <c r="J207" s="155"/>
      <c r="K207" s="167" t="s">
        <v>14</v>
      </c>
      <c r="L207" s="181" t="s">
        <v>17</v>
      </c>
      <c r="M207" s="45" t="s">
        <v>18</v>
      </c>
      <c r="N207" s="48">
        <f t="shared" si="32"/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</row>
    <row r="208" spans="1:19" s="12" customFormat="1" ht="15">
      <c r="A208" s="155"/>
      <c r="B208" s="155"/>
      <c r="C208" s="43"/>
      <c r="D208" s="32"/>
      <c r="E208" s="32"/>
      <c r="F208" s="32"/>
      <c r="G208" s="32"/>
      <c r="H208" s="32"/>
      <c r="I208" s="32"/>
      <c r="J208" s="155"/>
      <c r="K208" s="168"/>
      <c r="L208" s="182"/>
      <c r="M208" s="45" t="s">
        <v>45</v>
      </c>
      <c r="N208" s="47">
        <f t="shared" si="32"/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</row>
    <row r="209" spans="1:19" s="12" customFormat="1" ht="15">
      <c r="A209" s="155"/>
      <c r="B209" s="155"/>
      <c r="C209" s="43"/>
      <c r="D209" s="32"/>
      <c r="E209" s="32"/>
      <c r="F209" s="32"/>
      <c r="G209" s="32"/>
      <c r="H209" s="32"/>
      <c r="I209" s="32"/>
      <c r="J209" s="155"/>
      <c r="K209" s="168"/>
      <c r="L209" s="177" t="s">
        <v>19</v>
      </c>
      <c r="M209" s="45" t="s">
        <v>18</v>
      </c>
      <c r="N209" s="48">
        <f t="shared" si="32"/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</row>
    <row r="210" spans="1:19" s="12" customFormat="1" ht="15">
      <c r="A210" s="155"/>
      <c r="B210" s="155"/>
      <c r="C210" s="43"/>
      <c r="D210" s="32"/>
      <c r="E210" s="32"/>
      <c r="F210" s="32"/>
      <c r="G210" s="32"/>
      <c r="H210" s="32"/>
      <c r="I210" s="32"/>
      <c r="J210" s="155"/>
      <c r="K210" s="168"/>
      <c r="L210" s="178"/>
      <c r="M210" s="45" t="s">
        <v>45</v>
      </c>
      <c r="N210" s="47">
        <f t="shared" si="32"/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</row>
    <row r="211" spans="1:19" s="12" customFormat="1" ht="15">
      <c r="A211" s="155"/>
      <c r="B211" s="155"/>
      <c r="C211" s="43"/>
      <c r="D211" s="32"/>
      <c r="E211" s="32"/>
      <c r="F211" s="32"/>
      <c r="G211" s="32"/>
      <c r="H211" s="32"/>
      <c r="I211" s="32"/>
      <c r="J211" s="155"/>
      <c r="K211" s="168"/>
      <c r="L211" s="179" t="s">
        <v>20</v>
      </c>
      <c r="M211" s="45" t="s">
        <v>18</v>
      </c>
      <c r="N211" s="48">
        <f t="shared" si="32"/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</row>
    <row r="212" spans="1:19" s="12" customFormat="1" ht="15">
      <c r="A212" s="155"/>
      <c r="B212" s="155"/>
      <c r="C212" s="43"/>
      <c r="D212" s="32">
        <v>505.7</v>
      </c>
      <c r="E212" s="32">
        <v>506.5</v>
      </c>
      <c r="F212" s="32">
        <v>507.3</v>
      </c>
      <c r="G212" s="32">
        <v>508.2</v>
      </c>
      <c r="H212" s="32">
        <v>509</v>
      </c>
      <c r="I212" s="32">
        <v>509.8</v>
      </c>
      <c r="J212" s="155"/>
      <c r="K212" s="169"/>
      <c r="L212" s="180"/>
      <c r="M212" s="45" t="s">
        <v>45</v>
      </c>
      <c r="N212" s="47">
        <f t="shared" si="32"/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</row>
    <row r="213" spans="1:19" s="12" customFormat="1" ht="15">
      <c r="A213" s="144" t="s">
        <v>21</v>
      </c>
      <c r="B213" s="144"/>
      <c r="C213" s="17"/>
      <c r="D213" s="17"/>
      <c r="E213" s="17"/>
      <c r="F213" s="17"/>
      <c r="G213" s="17"/>
      <c r="H213" s="17"/>
      <c r="I213" s="17"/>
      <c r="J213" s="144"/>
      <c r="K213" s="144"/>
      <c r="L213" s="181" t="s">
        <v>17</v>
      </c>
      <c r="M213" s="49" t="s">
        <v>18</v>
      </c>
      <c r="N213" s="50">
        <f aca="true" t="shared" si="33" ref="N213:S218">N189+N195+N201+N207</f>
        <v>1000</v>
      </c>
      <c r="O213" s="51">
        <f t="shared" si="33"/>
        <v>200</v>
      </c>
      <c r="P213" s="51">
        <f t="shared" si="33"/>
        <v>200</v>
      </c>
      <c r="Q213" s="51">
        <f t="shared" si="33"/>
        <v>200</v>
      </c>
      <c r="R213" s="51">
        <f t="shared" si="33"/>
        <v>200</v>
      </c>
      <c r="S213" s="51">
        <f t="shared" si="33"/>
        <v>200</v>
      </c>
    </row>
    <row r="214" spans="1:19" s="12" customFormat="1" ht="15">
      <c r="A214" s="136"/>
      <c r="B214" s="136"/>
      <c r="C214" s="17"/>
      <c r="D214" s="17"/>
      <c r="E214" s="17"/>
      <c r="F214" s="17"/>
      <c r="G214" s="17"/>
      <c r="H214" s="17"/>
      <c r="I214" s="17"/>
      <c r="J214" s="136"/>
      <c r="K214" s="136"/>
      <c r="L214" s="182"/>
      <c r="M214" s="49" t="s">
        <v>45</v>
      </c>
      <c r="N214" s="52">
        <f t="shared" si="33"/>
        <v>13</v>
      </c>
      <c r="O214" s="53">
        <f t="shared" si="33"/>
        <v>2.6</v>
      </c>
      <c r="P214" s="53">
        <f t="shared" si="33"/>
        <v>2.6</v>
      </c>
      <c r="Q214" s="53">
        <f t="shared" si="33"/>
        <v>2.6</v>
      </c>
      <c r="R214" s="53">
        <f t="shared" si="33"/>
        <v>2.6</v>
      </c>
      <c r="S214" s="53">
        <f t="shared" si="33"/>
        <v>2.6</v>
      </c>
    </row>
    <row r="215" spans="1:19" s="12" customFormat="1" ht="15">
      <c r="A215" s="136"/>
      <c r="B215" s="136"/>
      <c r="C215" s="17"/>
      <c r="D215" s="17"/>
      <c r="E215" s="17"/>
      <c r="F215" s="17"/>
      <c r="G215" s="17"/>
      <c r="H215" s="17"/>
      <c r="I215" s="17"/>
      <c r="J215" s="136"/>
      <c r="K215" s="136"/>
      <c r="L215" s="177" t="s">
        <v>19</v>
      </c>
      <c r="M215" s="54" t="s">
        <v>18</v>
      </c>
      <c r="N215" s="55">
        <f t="shared" si="33"/>
        <v>0</v>
      </c>
      <c r="O215" s="56">
        <f t="shared" si="33"/>
        <v>0</v>
      </c>
      <c r="P215" s="56">
        <f t="shared" si="33"/>
        <v>0</v>
      </c>
      <c r="Q215" s="56">
        <f t="shared" si="33"/>
        <v>0</v>
      </c>
      <c r="R215" s="56">
        <f t="shared" si="33"/>
        <v>0</v>
      </c>
      <c r="S215" s="56">
        <f t="shared" si="33"/>
        <v>0</v>
      </c>
    </row>
    <row r="216" spans="1:19" s="12" customFormat="1" ht="15">
      <c r="A216" s="136"/>
      <c r="B216" s="136"/>
      <c r="C216" s="17"/>
      <c r="D216" s="17"/>
      <c r="E216" s="17"/>
      <c r="F216" s="17"/>
      <c r="G216" s="17"/>
      <c r="H216" s="17"/>
      <c r="I216" s="17"/>
      <c r="J216" s="136"/>
      <c r="K216" s="136"/>
      <c r="L216" s="178"/>
      <c r="M216" s="54" t="s">
        <v>45</v>
      </c>
      <c r="N216" s="57">
        <f t="shared" si="33"/>
        <v>0</v>
      </c>
      <c r="O216" s="58">
        <f t="shared" si="33"/>
        <v>0</v>
      </c>
      <c r="P216" s="58">
        <f t="shared" si="33"/>
        <v>0</v>
      </c>
      <c r="Q216" s="58">
        <f t="shared" si="33"/>
        <v>0</v>
      </c>
      <c r="R216" s="58">
        <f t="shared" si="33"/>
        <v>0</v>
      </c>
      <c r="S216" s="58">
        <f t="shared" si="33"/>
        <v>0</v>
      </c>
    </row>
    <row r="217" spans="1:19" s="12" customFormat="1" ht="15">
      <c r="A217" s="136"/>
      <c r="B217" s="136"/>
      <c r="C217" s="17"/>
      <c r="D217" s="17"/>
      <c r="E217" s="17"/>
      <c r="F217" s="17"/>
      <c r="G217" s="17"/>
      <c r="H217" s="17"/>
      <c r="I217" s="17"/>
      <c r="J217" s="136"/>
      <c r="K217" s="136"/>
      <c r="L217" s="179" t="s">
        <v>20</v>
      </c>
      <c r="M217" s="59" t="s">
        <v>18</v>
      </c>
      <c r="N217" s="60">
        <f t="shared" si="33"/>
        <v>26225.7</v>
      </c>
      <c r="O217" s="61">
        <f t="shared" si="33"/>
        <v>5215.8</v>
      </c>
      <c r="P217" s="61">
        <f t="shared" si="33"/>
        <v>5221.9</v>
      </c>
      <c r="Q217" s="61">
        <f t="shared" si="33"/>
        <v>5269.9</v>
      </c>
      <c r="R217" s="61">
        <f t="shared" si="33"/>
        <v>5251.1</v>
      </c>
      <c r="S217" s="61">
        <f t="shared" si="33"/>
        <v>5267</v>
      </c>
    </row>
    <row r="218" spans="1:19" s="12" customFormat="1" ht="15">
      <c r="A218" s="136"/>
      <c r="B218" s="136"/>
      <c r="C218" s="17"/>
      <c r="D218" s="17"/>
      <c r="E218" s="17"/>
      <c r="F218" s="17"/>
      <c r="G218" s="17"/>
      <c r="H218" s="17"/>
      <c r="I218" s="17"/>
      <c r="J218" s="136"/>
      <c r="K218" s="136"/>
      <c r="L218" s="180"/>
      <c r="M218" s="59" t="s">
        <v>45</v>
      </c>
      <c r="N218" s="62">
        <f t="shared" si="33"/>
        <v>383.07000000000005</v>
      </c>
      <c r="O218" s="63">
        <f t="shared" si="33"/>
        <v>76.13</v>
      </c>
      <c r="P218" s="63">
        <f t="shared" si="33"/>
        <v>76.97</v>
      </c>
      <c r="Q218" s="63">
        <f t="shared" si="33"/>
        <v>76.94</v>
      </c>
      <c r="R218" s="63">
        <f t="shared" si="33"/>
        <v>76.44</v>
      </c>
      <c r="S218" s="63">
        <f t="shared" si="33"/>
        <v>76.59</v>
      </c>
    </row>
    <row r="219" spans="1:19" s="12" customFormat="1" ht="15">
      <c r="A219" s="136"/>
      <c r="B219" s="136"/>
      <c r="C219" s="17"/>
      <c r="D219" s="17"/>
      <c r="E219" s="17"/>
      <c r="F219" s="17"/>
      <c r="G219" s="17"/>
      <c r="H219" s="17"/>
      <c r="I219" s="17"/>
      <c r="J219" s="136"/>
      <c r="K219" s="136"/>
      <c r="L219" s="199" t="s">
        <v>21</v>
      </c>
      <c r="M219" s="46" t="s">
        <v>18</v>
      </c>
      <c r="N219" s="64">
        <f aca="true" t="shared" si="34" ref="N219:S220">N213+N215+N217</f>
        <v>27225.7</v>
      </c>
      <c r="O219" s="64">
        <f t="shared" si="34"/>
        <v>5415.8</v>
      </c>
      <c r="P219" s="64">
        <f t="shared" si="34"/>
        <v>5421.9</v>
      </c>
      <c r="Q219" s="64">
        <f t="shared" si="34"/>
        <v>5469.9</v>
      </c>
      <c r="R219" s="64">
        <f t="shared" si="34"/>
        <v>5451.1</v>
      </c>
      <c r="S219" s="64">
        <f t="shared" si="34"/>
        <v>5467</v>
      </c>
    </row>
    <row r="220" spans="1:19" s="12" customFormat="1" ht="15">
      <c r="A220" s="137"/>
      <c r="B220" s="137"/>
      <c r="C220" s="17"/>
      <c r="D220" s="17"/>
      <c r="E220" s="17"/>
      <c r="F220" s="17"/>
      <c r="G220" s="17"/>
      <c r="H220" s="17"/>
      <c r="I220" s="17"/>
      <c r="J220" s="137"/>
      <c r="K220" s="137"/>
      <c r="L220" s="200"/>
      <c r="M220" s="46" t="s">
        <v>45</v>
      </c>
      <c r="N220" s="64">
        <f t="shared" si="34"/>
        <v>396.07000000000005</v>
      </c>
      <c r="O220" s="64">
        <f t="shared" si="34"/>
        <v>78.72999999999999</v>
      </c>
      <c r="P220" s="64">
        <f t="shared" si="34"/>
        <v>79.57</v>
      </c>
      <c r="Q220" s="64">
        <f t="shared" si="34"/>
        <v>79.53999999999999</v>
      </c>
      <c r="R220" s="64">
        <f t="shared" si="34"/>
        <v>79.03999999999999</v>
      </c>
      <c r="S220" s="64">
        <f t="shared" si="34"/>
        <v>79.19</v>
      </c>
    </row>
    <row r="221" spans="1:19" s="12" customFormat="1" ht="15" customHeight="1">
      <c r="A221" s="144"/>
      <c r="B221" s="144" t="s">
        <v>46</v>
      </c>
      <c r="C221" s="43"/>
      <c r="D221" s="44">
        <v>7541.2</v>
      </c>
      <c r="E221" s="44">
        <v>7556.9</v>
      </c>
      <c r="F221" s="44">
        <v>7575.8</v>
      </c>
      <c r="G221" s="44">
        <v>7596</v>
      </c>
      <c r="H221" s="44">
        <v>7616</v>
      </c>
      <c r="I221" s="44">
        <v>7634</v>
      </c>
      <c r="J221" s="144" t="s">
        <v>47</v>
      </c>
      <c r="K221" s="167" t="s">
        <v>11</v>
      </c>
      <c r="L221" s="181" t="s">
        <v>17</v>
      </c>
      <c r="M221" s="45" t="s">
        <v>18</v>
      </c>
      <c r="N221" s="48">
        <f aca="true" t="shared" si="35" ref="N221:N244">SUM(O221:S221)</f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</row>
    <row r="222" spans="1:19" s="12" customFormat="1" ht="15">
      <c r="A222" s="136"/>
      <c r="B222" s="136"/>
      <c r="C222" s="43"/>
      <c r="D222" s="32">
        <v>260.5</v>
      </c>
      <c r="E222" s="32">
        <v>264</v>
      </c>
      <c r="F222" s="32">
        <v>269</v>
      </c>
      <c r="G222" s="32">
        <v>275</v>
      </c>
      <c r="H222" s="32">
        <v>279.5</v>
      </c>
      <c r="I222" s="32">
        <v>280</v>
      </c>
      <c r="J222" s="136"/>
      <c r="K222" s="168"/>
      <c r="L222" s="182"/>
      <c r="M222" s="45" t="s">
        <v>45</v>
      </c>
      <c r="N222" s="47">
        <f t="shared" si="35"/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</row>
    <row r="223" spans="1:19" s="12" customFormat="1" ht="15">
      <c r="A223" s="136"/>
      <c r="B223" s="136"/>
      <c r="C223" s="43"/>
      <c r="D223" s="32">
        <v>211.4</v>
      </c>
      <c r="E223" s="32">
        <v>211.4</v>
      </c>
      <c r="F223" s="32">
        <v>211.4</v>
      </c>
      <c r="G223" s="32">
        <v>211.4</v>
      </c>
      <c r="H223" s="32">
        <v>211.4</v>
      </c>
      <c r="I223" s="32">
        <v>211.4</v>
      </c>
      <c r="J223" s="136"/>
      <c r="K223" s="168"/>
      <c r="L223" s="177" t="s">
        <v>19</v>
      </c>
      <c r="M223" s="45" t="s">
        <v>18</v>
      </c>
      <c r="N223" s="48">
        <f t="shared" si="35"/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</row>
    <row r="224" spans="1:19" s="12" customFormat="1" ht="15">
      <c r="A224" s="136"/>
      <c r="B224" s="136"/>
      <c r="C224" s="43"/>
      <c r="D224" s="32">
        <v>505.7</v>
      </c>
      <c r="E224" s="32">
        <v>506.5</v>
      </c>
      <c r="F224" s="32">
        <v>507.3</v>
      </c>
      <c r="G224" s="32">
        <v>508.2</v>
      </c>
      <c r="H224" s="32">
        <v>509</v>
      </c>
      <c r="I224" s="32">
        <v>509.8</v>
      </c>
      <c r="J224" s="136"/>
      <c r="K224" s="168"/>
      <c r="L224" s="178"/>
      <c r="M224" s="45" t="s">
        <v>45</v>
      </c>
      <c r="N224" s="47">
        <f t="shared" si="35"/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</row>
    <row r="225" spans="1:19" s="12" customFormat="1" ht="15">
      <c r="A225" s="136"/>
      <c r="B225" s="136"/>
      <c r="C225" s="43"/>
      <c r="D225" s="32">
        <v>102.9</v>
      </c>
      <c r="E225" s="32">
        <v>105.1</v>
      </c>
      <c r="F225" s="32">
        <v>107.8</v>
      </c>
      <c r="G225" s="32">
        <v>111.1</v>
      </c>
      <c r="H225" s="32">
        <v>114.3</v>
      </c>
      <c r="I225" s="32">
        <v>117.8</v>
      </c>
      <c r="J225" s="136"/>
      <c r="K225" s="168"/>
      <c r="L225" s="179" t="s">
        <v>20</v>
      </c>
      <c r="M225" s="45" t="s">
        <v>18</v>
      </c>
      <c r="N225" s="48">
        <f t="shared" si="35"/>
        <v>39308.5</v>
      </c>
      <c r="O225" s="11">
        <v>7737.7</v>
      </c>
      <c r="P225" s="11">
        <v>7928.7</v>
      </c>
      <c r="Q225" s="11">
        <v>7880.7</v>
      </c>
      <c r="R225" s="11">
        <v>7879.7</v>
      </c>
      <c r="S225" s="11">
        <v>7881.7</v>
      </c>
    </row>
    <row r="226" spans="1:19" s="12" customFormat="1" ht="15">
      <c r="A226" s="136"/>
      <c r="B226" s="136"/>
      <c r="C226" s="43"/>
      <c r="D226" s="32"/>
      <c r="E226" s="32"/>
      <c r="F226" s="32"/>
      <c r="G226" s="32"/>
      <c r="H226" s="32"/>
      <c r="I226" s="32"/>
      <c r="J226" s="136"/>
      <c r="K226" s="169"/>
      <c r="L226" s="180"/>
      <c r="M226" s="45" t="s">
        <v>45</v>
      </c>
      <c r="N226" s="47">
        <f t="shared" si="35"/>
        <v>1175.1</v>
      </c>
      <c r="O226" s="11">
        <v>232.8</v>
      </c>
      <c r="P226" s="11">
        <v>235.9</v>
      </c>
      <c r="Q226" s="11">
        <v>235.5</v>
      </c>
      <c r="R226" s="11">
        <v>235.4</v>
      </c>
      <c r="S226" s="11">
        <v>235.5</v>
      </c>
    </row>
    <row r="227" spans="1:19" s="12" customFormat="1" ht="15" customHeight="1">
      <c r="A227" s="136"/>
      <c r="B227" s="136"/>
      <c r="C227" s="43"/>
      <c r="D227" s="32"/>
      <c r="E227" s="32"/>
      <c r="F227" s="32"/>
      <c r="G227" s="32"/>
      <c r="H227" s="32"/>
      <c r="I227" s="32"/>
      <c r="J227" s="136"/>
      <c r="K227" s="167" t="s">
        <v>12</v>
      </c>
      <c r="L227" s="181" t="s">
        <v>17</v>
      </c>
      <c r="M227" s="45" t="s">
        <v>18</v>
      </c>
      <c r="N227" s="48">
        <f t="shared" si="35"/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</row>
    <row r="228" spans="1:19" s="12" customFormat="1" ht="15">
      <c r="A228" s="136"/>
      <c r="B228" s="136"/>
      <c r="C228" s="43"/>
      <c r="D228" s="32"/>
      <c r="E228" s="32"/>
      <c r="F228" s="32"/>
      <c r="G228" s="32"/>
      <c r="H228" s="32"/>
      <c r="I228" s="32"/>
      <c r="J228" s="136"/>
      <c r="K228" s="168"/>
      <c r="L228" s="182"/>
      <c r="M228" s="45" t="s">
        <v>45</v>
      </c>
      <c r="N228" s="47">
        <f t="shared" si="35"/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</row>
    <row r="229" spans="1:19" s="12" customFormat="1" ht="15">
      <c r="A229" s="136"/>
      <c r="B229" s="136"/>
      <c r="C229" s="43"/>
      <c r="D229" s="32"/>
      <c r="E229" s="32"/>
      <c r="F229" s="32"/>
      <c r="G229" s="32"/>
      <c r="H229" s="32"/>
      <c r="I229" s="32"/>
      <c r="J229" s="136"/>
      <c r="K229" s="168"/>
      <c r="L229" s="177" t="s">
        <v>19</v>
      </c>
      <c r="M229" s="45" t="s">
        <v>18</v>
      </c>
      <c r="N229" s="48">
        <f t="shared" si="35"/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</row>
    <row r="230" spans="1:19" s="12" customFormat="1" ht="15">
      <c r="A230" s="136"/>
      <c r="B230" s="136"/>
      <c r="C230" s="43"/>
      <c r="D230" s="32"/>
      <c r="E230" s="32"/>
      <c r="F230" s="32"/>
      <c r="G230" s="32"/>
      <c r="H230" s="32"/>
      <c r="I230" s="32"/>
      <c r="J230" s="136"/>
      <c r="K230" s="168"/>
      <c r="L230" s="178"/>
      <c r="M230" s="45" t="s">
        <v>45</v>
      </c>
      <c r="N230" s="47">
        <f t="shared" si="35"/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</row>
    <row r="231" spans="1:19" s="12" customFormat="1" ht="15">
      <c r="A231" s="136"/>
      <c r="B231" s="136"/>
      <c r="C231" s="43"/>
      <c r="D231" s="32"/>
      <c r="E231" s="32"/>
      <c r="F231" s="32"/>
      <c r="G231" s="32"/>
      <c r="H231" s="32"/>
      <c r="I231" s="32"/>
      <c r="J231" s="136"/>
      <c r="K231" s="168"/>
      <c r="L231" s="179" t="s">
        <v>20</v>
      </c>
      <c r="M231" s="45" t="s">
        <v>18</v>
      </c>
      <c r="N231" s="48">
        <f t="shared" si="35"/>
        <v>12314.4</v>
      </c>
      <c r="O231" s="11">
        <v>2468.4</v>
      </c>
      <c r="P231" s="11">
        <v>2494.5</v>
      </c>
      <c r="Q231" s="11">
        <v>2453.6</v>
      </c>
      <c r="R231" s="11">
        <v>2450.4</v>
      </c>
      <c r="S231" s="11">
        <v>2447.5</v>
      </c>
    </row>
    <row r="232" spans="1:19" s="12" customFormat="1" ht="15">
      <c r="A232" s="136"/>
      <c r="B232" s="136"/>
      <c r="C232" s="43"/>
      <c r="D232" s="32"/>
      <c r="E232" s="32"/>
      <c r="F232" s="32"/>
      <c r="G232" s="32"/>
      <c r="H232" s="32"/>
      <c r="I232" s="32"/>
      <c r="J232" s="136"/>
      <c r="K232" s="169"/>
      <c r="L232" s="180"/>
      <c r="M232" s="45" t="s">
        <v>45</v>
      </c>
      <c r="N232" s="47">
        <f t="shared" si="35"/>
        <v>410.36</v>
      </c>
      <c r="O232" s="11">
        <v>85.88</v>
      </c>
      <c r="P232" s="11">
        <v>79.7</v>
      </c>
      <c r="Q232" s="11">
        <v>82.45</v>
      </c>
      <c r="R232" s="11">
        <v>81.68</v>
      </c>
      <c r="S232" s="11">
        <v>80.65</v>
      </c>
    </row>
    <row r="233" spans="1:19" s="12" customFormat="1" ht="15">
      <c r="A233" s="136"/>
      <c r="B233" s="136"/>
      <c r="C233" s="43"/>
      <c r="D233" s="32"/>
      <c r="E233" s="32"/>
      <c r="F233" s="32"/>
      <c r="G233" s="32"/>
      <c r="H233" s="32"/>
      <c r="I233" s="32"/>
      <c r="J233" s="136"/>
      <c r="K233" s="167" t="s">
        <v>13</v>
      </c>
      <c r="L233" s="181" t="s">
        <v>17</v>
      </c>
      <c r="M233" s="45" t="s">
        <v>18</v>
      </c>
      <c r="N233" s="48">
        <f t="shared" si="35"/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</row>
    <row r="234" spans="1:19" s="12" customFormat="1" ht="15">
      <c r="A234" s="136"/>
      <c r="B234" s="136"/>
      <c r="C234" s="43"/>
      <c r="D234" s="32"/>
      <c r="E234" s="32"/>
      <c r="F234" s="32"/>
      <c r="G234" s="32"/>
      <c r="H234" s="32"/>
      <c r="I234" s="32"/>
      <c r="J234" s="136"/>
      <c r="K234" s="168"/>
      <c r="L234" s="182"/>
      <c r="M234" s="45" t="s">
        <v>45</v>
      </c>
      <c r="N234" s="47">
        <f t="shared" si="35"/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</row>
    <row r="235" spans="1:19" s="12" customFormat="1" ht="15">
      <c r="A235" s="136"/>
      <c r="B235" s="136"/>
      <c r="C235" s="43"/>
      <c r="D235" s="32"/>
      <c r="E235" s="32"/>
      <c r="F235" s="32"/>
      <c r="G235" s="32"/>
      <c r="H235" s="32"/>
      <c r="I235" s="32"/>
      <c r="J235" s="136"/>
      <c r="K235" s="168"/>
      <c r="L235" s="177" t="s">
        <v>19</v>
      </c>
      <c r="M235" s="45" t="s">
        <v>18</v>
      </c>
      <c r="N235" s="48">
        <f t="shared" si="35"/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</row>
    <row r="236" spans="1:19" s="12" customFormat="1" ht="15">
      <c r="A236" s="136"/>
      <c r="B236" s="136"/>
      <c r="C236" s="43"/>
      <c r="D236" s="32"/>
      <c r="E236" s="32"/>
      <c r="F236" s="32"/>
      <c r="G236" s="32"/>
      <c r="H236" s="32"/>
      <c r="I236" s="32"/>
      <c r="J236" s="136"/>
      <c r="K236" s="168"/>
      <c r="L236" s="178"/>
      <c r="M236" s="45" t="s">
        <v>45</v>
      </c>
      <c r="N236" s="47">
        <f t="shared" si="35"/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</row>
    <row r="237" spans="1:19" s="12" customFormat="1" ht="15">
      <c r="A237" s="136"/>
      <c r="B237" s="136"/>
      <c r="C237" s="43"/>
      <c r="D237" s="32"/>
      <c r="E237" s="32"/>
      <c r="F237" s="32"/>
      <c r="G237" s="32"/>
      <c r="H237" s="32"/>
      <c r="I237" s="32"/>
      <c r="J237" s="136"/>
      <c r="K237" s="168"/>
      <c r="L237" s="179" t="s">
        <v>20</v>
      </c>
      <c r="M237" s="45" t="s">
        <v>18</v>
      </c>
      <c r="N237" s="48">
        <f t="shared" si="35"/>
        <v>1600</v>
      </c>
      <c r="O237" s="11">
        <v>320</v>
      </c>
      <c r="P237" s="11">
        <v>320</v>
      </c>
      <c r="Q237" s="11">
        <v>320</v>
      </c>
      <c r="R237" s="11">
        <v>320</v>
      </c>
      <c r="S237" s="11">
        <v>320</v>
      </c>
    </row>
    <row r="238" spans="1:19" s="12" customFormat="1" ht="15">
      <c r="A238" s="136"/>
      <c r="B238" s="136"/>
      <c r="C238" s="43"/>
      <c r="D238" s="32"/>
      <c r="E238" s="32"/>
      <c r="F238" s="32"/>
      <c r="G238" s="32"/>
      <c r="H238" s="32"/>
      <c r="I238" s="32"/>
      <c r="J238" s="136"/>
      <c r="K238" s="169"/>
      <c r="L238" s="180"/>
      <c r="M238" s="45" t="s">
        <v>45</v>
      </c>
      <c r="N238" s="47">
        <f t="shared" si="35"/>
        <v>40</v>
      </c>
      <c r="O238" s="11">
        <v>8</v>
      </c>
      <c r="P238" s="11">
        <v>8</v>
      </c>
      <c r="Q238" s="11">
        <v>8</v>
      </c>
      <c r="R238" s="11">
        <v>8</v>
      </c>
      <c r="S238" s="11">
        <v>8</v>
      </c>
    </row>
    <row r="239" spans="1:19" s="12" customFormat="1" ht="15" customHeight="1">
      <c r="A239" s="136"/>
      <c r="B239" s="136"/>
      <c r="C239" s="43"/>
      <c r="D239" s="32"/>
      <c r="E239" s="32"/>
      <c r="F239" s="32"/>
      <c r="G239" s="32"/>
      <c r="H239" s="32"/>
      <c r="I239" s="32"/>
      <c r="J239" s="136"/>
      <c r="K239" s="167" t="s">
        <v>14</v>
      </c>
      <c r="L239" s="181" t="s">
        <v>17</v>
      </c>
      <c r="M239" s="45" t="s">
        <v>18</v>
      </c>
      <c r="N239" s="48">
        <f t="shared" si="35"/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</row>
    <row r="240" spans="1:19" s="12" customFormat="1" ht="15">
      <c r="A240" s="136"/>
      <c r="B240" s="136"/>
      <c r="C240" s="43"/>
      <c r="D240" s="32"/>
      <c r="E240" s="32"/>
      <c r="F240" s="32"/>
      <c r="G240" s="32"/>
      <c r="H240" s="32"/>
      <c r="I240" s="32"/>
      <c r="J240" s="136"/>
      <c r="K240" s="168"/>
      <c r="L240" s="182"/>
      <c r="M240" s="45" t="s">
        <v>45</v>
      </c>
      <c r="N240" s="47">
        <f t="shared" si="35"/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</row>
    <row r="241" spans="1:19" s="12" customFormat="1" ht="15">
      <c r="A241" s="136"/>
      <c r="B241" s="136"/>
      <c r="C241" s="43"/>
      <c r="D241" s="32"/>
      <c r="E241" s="32"/>
      <c r="F241" s="32"/>
      <c r="G241" s="32"/>
      <c r="H241" s="32"/>
      <c r="I241" s="32"/>
      <c r="J241" s="136"/>
      <c r="K241" s="168"/>
      <c r="L241" s="177" t="s">
        <v>19</v>
      </c>
      <c r="M241" s="45" t="s">
        <v>18</v>
      </c>
      <c r="N241" s="48">
        <f t="shared" si="35"/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</row>
    <row r="242" spans="1:19" s="12" customFormat="1" ht="15">
      <c r="A242" s="136"/>
      <c r="B242" s="136"/>
      <c r="C242" s="43"/>
      <c r="D242" s="32"/>
      <c r="E242" s="32"/>
      <c r="F242" s="32"/>
      <c r="G242" s="32"/>
      <c r="H242" s="32"/>
      <c r="I242" s="32"/>
      <c r="J242" s="136"/>
      <c r="K242" s="168"/>
      <c r="L242" s="178"/>
      <c r="M242" s="45" t="s">
        <v>45</v>
      </c>
      <c r="N242" s="47">
        <f t="shared" si="35"/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</row>
    <row r="243" spans="1:19" s="12" customFormat="1" ht="15">
      <c r="A243" s="136"/>
      <c r="B243" s="136"/>
      <c r="C243" s="43"/>
      <c r="D243" s="32"/>
      <c r="E243" s="32"/>
      <c r="F243" s="32"/>
      <c r="G243" s="32"/>
      <c r="H243" s="32"/>
      <c r="I243" s="32"/>
      <c r="J243" s="136"/>
      <c r="K243" s="168"/>
      <c r="L243" s="179" t="s">
        <v>20</v>
      </c>
      <c r="M243" s="45" t="s">
        <v>18</v>
      </c>
      <c r="N243" s="48">
        <f t="shared" si="35"/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</row>
    <row r="244" spans="1:19" s="12" customFormat="1" ht="15">
      <c r="A244" s="137"/>
      <c r="B244" s="137"/>
      <c r="C244" s="43"/>
      <c r="D244" s="32"/>
      <c r="E244" s="32"/>
      <c r="F244" s="32"/>
      <c r="G244" s="32"/>
      <c r="H244" s="32"/>
      <c r="I244" s="32"/>
      <c r="J244" s="137"/>
      <c r="K244" s="169"/>
      <c r="L244" s="180"/>
      <c r="M244" s="45" t="s">
        <v>45</v>
      </c>
      <c r="N244" s="47">
        <f t="shared" si="35"/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</row>
    <row r="245" spans="1:19" s="12" customFormat="1" ht="15">
      <c r="A245" s="144" t="s">
        <v>21</v>
      </c>
      <c r="B245" s="144"/>
      <c r="C245" s="17"/>
      <c r="D245" s="17"/>
      <c r="E245" s="17"/>
      <c r="F245" s="17"/>
      <c r="G245" s="17"/>
      <c r="H245" s="17"/>
      <c r="I245" s="17"/>
      <c r="J245" s="144"/>
      <c r="K245" s="144"/>
      <c r="L245" s="181" t="s">
        <v>17</v>
      </c>
      <c r="M245" s="49" t="s">
        <v>18</v>
      </c>
      <c r="N245" s="50">
        <f aca="true" t="shared" si="36" ref="N245:S250">N221+N227+N233+N239</f>
        <v>0</v>
      </c>
      <c r="O245" s="51">
        <f t="shared" si="36"/>
        <v>0</v>
      </c>
      <c r="P245" s="51">
        <f t="shared" si="36"/>
        <v>0</v>
      </c>
      <c r="Q245" s="51">
        <f t="shared" si="36"/>
        <v>0</v>
      </c>
      <c r="R245" s="51">
        <f t="shared" si="36"/>
        <v>0</v>
      </c>
      <c r="S245" s="51">
        <f t="shared" si="36"/>
        <v>0</v>
      </c>
    </row>
    <row r="246" spans="1:19" s="12" customFormat="1" ht="15">
      <c r="A246" s="136"/>
      <c r="B246" s="136"/>
      <c r="C246" s="17"/>
      <c r="D246" s="17"/>
      <c r="E246" s="17"/>
      <c r="F246" s="17"/>
      <c r="G246" s="17"/>
      <c r="H246" s="17"/>
      <c r="I246" s="17"/>
      <c r="J246" s="136"/>
      <c r="K246" s="136"/>
      <c r="L246" s="182"/>
      <c r="M246" s="49" t="s">
        <v>45</v>
      </c>
      <c r="N246" s="52">
        <f t="shared" si="36"/>
        <v>0</v>
      </c>
      <c r="O246" s="53">
        <f t="shared" si="36"/>
        <v>0</v>
      </c>
      <c r="P246" s="53">
        <f t="shared" si="36"/>
        <v>0</v>
      </c>
      <c r="Q246" s="53">
        <f t="shared" si="36"/>
        <v>0</v>
      </c>
      <c r="R246" s="53">
        <f t="shared" si="36"/>
        <v>0</v>
      </c>
      <c r="S246" s="53">
        <f t="shared" si="36"/>
        <v>0</v>
      </c>
    </row>
    <row r="247" spans="1:19" s="12" customFormat="1" ht="15">
      <c r="A247" s="136"/>
      <c r="B247" s="136"/>
      <c r="C247" s="17"/>
      <c r="D247" s="17"/>
      <c r="E247" s="17"/>
      <c r="F247" s="17"/>
      <c r="G247" s="17"/>
      <c r="H247" s="17"/>
      <c r="I247" s="17"/>
      <c r="J247" s="136"/>
      <c r="K247" s="136"/>
      <c r="L247" s="177" t="s">
        <v>19</v>
      </c>
      <c r="M247" s="54" t="s">
        <v>18</v>
      </c>
      <c r="N247" s="55">
        <f t="shared" si="36"/>
        <v>0</v>
      </c>
      <c r="O247" s="56">
        <f t="shared" si="36"/>
        <v>0</v>
      </c>
      <c r="P247" s="56">
        <f t="shared" si="36"/>
        <v>0</v>
      </c>
      <c r="Q247" s="56">
        <f t="shared" si="36"/>
        <v>0</v>
      </c>
      <c r="R247" s="56">
        <f t="shared" si="36"/>
        <v>0</v>
      </c>
      <c r="S247" s="56">
        <f t="shared" si="36"/>
        <v>0</v>
      </c>
    </row>
    <row r="248" spans="1:19" s="12" customFormat="1" ht="15">
      <c r="A248" s="136"/>
      <c r="B248" s="136"/>
      <c r="C248" s="17"/>
      <c r="D248" s="17"/>
      <c r="E248" s="17"/>
      <c r="F248" s="17"/>
      <c r="G248" s="17"/>
      <c r="H248" s="17"/>
      <c r="I248" s="17"/>
      <c r="J248" s="136"/>
      <c r="K248" s="136"/>
      <c r="L248" s="178"/>
      <c r="M248" s="54" t="s">
        <v>45</v>
      </c>
      <c r="N248" s="57">
        <f t="shared" si="36"/>
        <v>0</v>
      </c>
      <c r="O248" s="58">
        <f t="shared" si="36"/>
        <v>0</v>
      </c>
      <c r="P248" s="58">
        <f t="shared" si="36"/>
        <v>0</v>
      </c>
      <c r="Q248" s="58">
        <f t="shared" si="36"/>
        <v>0</v>
      </c>
      <c r="R248" s="58">
        <f t="shared" si="36"/>
        <v>0</v>
      </c>
      <c r="S248" s="58">
        <f t="shared" si="36"/>
        <v>0</v>
      </c>
    </row>
    <row r="249" spans="1:19" s="12" customFormat="1" ht="15">
      <c r="A249" s="136"/>
      <c r="B249" s="136"/>
      <c r="C249" s="17"/>
      <c r="D249" s="17"/>
      <c r="E249" s="17"/>
      <c r="F249" s="17"/>
      <c r="G249" s="17"/>
      <c r="H249" s="17"/>
      <c r="I249" s="17"/>
      <c r="J249" s="136"/>
      <c r="K249" s="136"/>
      <c r="L249" s="179" t="s">
        <v>20</v>
      </c>
      <c r="M249" s="59" t="s">
        <v>18</v>
      </c>
      <c r="N249" s="60">
        <f t="shared" si="36"/>
        <v>53222.9</v>
      </c>
      <c r="O249" s="61">
        <f t="shared" si="36"/>
        <v>10526.1</v>
      </c>
      <c r="P249" s="61">
        <f t="shared" si="36"/>
        <v>10743.2</v>
      </c>
      <c r="Q249" s="61">
        <f t="shared" si="36"/>
        <v>10654.3</v>
      </c>
      <c r="R249" s="61">
        <f t="shared" si="36"/>
        <v>10650.1</v>
      </c>
      <c r="S249" s="61">
        <f t="shared" si="36"/>
        <v>10649.2</v>
      </c>
    </row>
    <row r="250" spans="1:19" s="12" customFormat="1" ht="15">
      <c r="A250" s="136"/>
      <c r="B250" s="136"/>
      <c r="C250" s="17"/>
      <c r="D250" s="17"/>
      <c r="E250" s="17"/>
      <c r="F250" s="17"/>
      <c r="G250" s="17"/>
      <c r="H250" s="17"/>
      <c r="I250" s="17"/>
      <c r="J250" s="136"/>
      <c r="K250" s="136"/>
      <c r="L250" s="180"/>
      <c r="M250" s="59" t="s">
        <v>45</v>
      </c>
      <c r="N250" s="62">
        <f t="shared" si="36"/>
        <v>1625.46</v>
      </c>
      <c r="O250" s="63">
        <f t="shared" si="36"/>
        <v>326.68</v>
      </c>
      <c r="P250" s="63">
        <f t="shared" si="36"/>
        <v>323.6</v>
      </c>
      <c r="Q250" s="63">
        <f t="shared" si="36"/>
        <v>325.95</v>
      </c>
      <c r="R250" s="63">
        <f t="shared" si="36"/>
        <v>325.08000000000004</v>
      </c>
      <c r="S250" s="63">
        <f t="shared" si="36"/>
        <v>324.15</v>
      </c>
    </row>
    <row r="251" spans="1:19" s="12" customFormat="1" ht="15">
      <c r="A251" s="136"/>
      <c r="B251" s="136"/>
      <c r="C251" s="17"/>
      <c r="D251" s="17"/>
      <c r="E251" s="17"/>
      <c r="F251" s="17"/>
      <c r="G251" s="17"/>
      <c r="H251" s="17"/>
      <c r="I251" s="17"/>
      <c r="J251" s="136"/>
      <c r="K251" s="136"/>
      <c r="L251" s="199" t="s">
        <v>21</v>
      </c>
      <c r="M251" s="46" t="s">
        <v>18</v>
      </c>
      <c r="N251" s="64">
        <f aca="true" t="shared" si="37" ref="N251:S252">N245+N247+N249</f>
        <v>53222.9</v>
      </c>
      <c r="O251" s="64">
        <f t="shared" si="37"/>
        <v>10526.1</v>
      </c>
      <c r="P251" s="64">
        <f t="shared" si="37"/>
        <v>10743.2</v>
      </c>
      <c r="Q251" s="64">
        <f t="shared" si="37"/>
        <v>10654.3</v>
      </c>
      <c r="R251" s="64">
        <f t="shared" si="37"/>
        <v>10650.1</v>
      </c>
      <c r="S251" s="64">
        <f t="shared" si="37"/>
        <v>10649.2</v>
      </c>
    </row>
    <row r="252" spans="1:19" s="12" customFormat="1" ht="15">
      <c r="A252" s="137"/>
      <c r="B252" s="137"/>
      <c r="C252" s="17"/>
      <c r="D252" s="17"/>
      <c r="E252" s="17"/>
      <c r="F252" s="17"/>
      <c r="G252" s="17"/>
      <c r="H252" s="17"/>
      <c r="I252" s="17"/>
      <c r="J252" s="137"/>
      <c r="K252" s="137"/>
      <c r="L252" s="200"/>
      <c r="M252" s="46" t="s">
        <v>45</v>
      </c>
      <c r="N252" s="64">
        <f t="shared" si="37"/>
        <v>1625.46</v>
      </c>
      <c r="O252" s="64">
        <f t="shared" si="37"/>
        <v>326.68</v>
      </c>
      <c r="P252" s="64">
        <f t="shared" si="37"/>
        <v>323.6</v>
      </c>
      <c r="Q252" s="64">
        <f t="shared" si="37"/>
        <v>325.95</v>
      </c>
      <c r="R252" s="64">
        <f t="shared" si="37"/>
        <v>325.08000000000004</v>
      </c>
      <c r="S252" s="64">
        <f t="shared" si="37"/>
        <v>324.15</v>
      </c>
    </row>
    <row r="253" spans="1:19" s="12" customFormat="1" ht="15">
      <c r="A253" s="155"/>
      <c r="B253" s="155" t="s">
        <v>48</v>
      </c>
      <c r="C253" s="43"/>
      <c r="D253" s="44">
        <v>7541.2</v>
      </c>
      <c r="E253" s="44">
        <v>7556.9</v>
      </c>
      <c r="F253" s="44">
        <v>7575.8</v>
      </c>
      <c r="G253" s="44">
        <v>7596</v>
      </c>
      <c r="H253" s="44">
        <v>7616</v>
      </c>
      <c r="I253" s="44">
        <v>7634</v>
      </c>
      <c r="J253" s="155" t="s">
        <v>49</v>
      </c>
      <c r="K253" s="157" t="s">
        <v>11</v>
      </c>
      <c r="L253" s="8" t="s">
        <v>17</v>
      </c>
      <c r="M253" s="9" t="s">
        <v>18</v>
      </c>
      <c r="N253" s="10">
        <f aca="true" t="shared" si="38" ref="N253:N267">SUM(O253:S253)</f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</row>
    <row r="254" spans="1:19" s="12" customFormat="1" ht="15">
      <c r="A254" s="155"/>
      <c r="B254" s="155"/>
      <c r="C254" s="43"/>
      <c r="D254" s="32">
        <v>260.5</v>
      </c>
      <c r="E254" s="32">
        <v>264</v>
      </c>
      <c r="F254" s="32">
        <v>269</v>
      </c>
      <c r="G254" s="32">
        <v>275</v>
      </c>
      <c r="H254" s="32">
        <v>279.5</v>
      </c>
      <c r="I254" s="32">
        <v>280</v>
      </c>
      <c r="J254" s="155"/>
      <c r="K254" s="157"/>
      <c r="L254" s="13" t="s">
        <v>19</v>
      </c>
      <c r="M254" s="9" t="s">
        <v>18</v>
      </c>
      <c r="N254" s="10">
        <f t="shared" si="38"/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</row>
    <row r="255" spans="1:19" s="12" customFormat="1" ht="15">
      <c r="A255" s="155"/>
      <c r="B255" s="155"/>
      <c r="C255" s="43"/>
      <c r="D255" s="32">
        <v>211.4</v>
      </c>
      <c r="E255" s="32">
        <v>211.4</v>
      </c>
      <c r="F255" s="32">
        <v>211.4</v>
      </c>
      <c r="G255" s="32">
        <v>211.4</v>
      </c>
      <c r="H255" s="32">
        <v>211.4</v>
      </c>
      <c r="I255" s="32">
        <v>211.4</v>
      </c>
      <c r="J255" s="155"/>
      <c r="K255" s="157"/>
      <c r="L255" s="14" t="s">
        <v>20</v>
      </c>
      <c r="M255" s="9" t="s">
        <v>18</v>
      </c>
      <c r="N255" s="10">
        <f t="shared" si="38"/>
        <v>60020.5</v>
      </c>
      <c r="O255" s="11">
        <v>12025.7</v>
      </c>
      <c r="P255" s="11">
        <v>12048.7</v>
      </c>
      <c r="Q255" s="11">
        <v>11979.7</v>
      </c>
      <c r="R255" s="11">
        <v>11979.7</v>
      </c>
      <c r="S255" s="11">
        <v>11986.7</v>
      </c>
    </row>
    <row r="256" spans="1:19" s="12" customFormat="1" ht="15">
      <c r="A256" s="155"/>
      <c r="B256" s="155"/>
      <c r="C256" s="43"/>
      <c r="D256" s="32">
        <v>505.7</v>
      </c>
      <c r="E256" s="32">
        <v>506.5</v>
      </c>
      <c r="F256" s="32">
        <v>507.3</v>
      </c>
      <c r="G256" s="32">
        <v>508.2</v>
      </c>
      <c r="H256" s="32">
        <v>509</v>
      </c>
      <c r="I256" s="32">
        <v>509.8</v>
      </c>
      <c r="J256" s="155"/>
      <c r="K256" s="158" t="s">
        <v>12</v>
      </c>
      <c r="L256" s="8" t="s">
        <v>17</v>
      </c>
      <c r="M256" s="9" t="s">
        <v>18</v>
      </c>
      <c r="N256" s="10">
        <f t="shared" si="38"/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</row>
    <row r="257" spans="1:19" s="12" customFormat="1" ht="15">
      <c r="A257" s="155"/>
      <c r="B257" s="155"/>
      <c r="C257" s="43"/>
      <c r="D257" s="32">
        <v>102.9</v>
      </c>
      <c r="E257" s="32">
        <v>105.1</v>
      </c>
      <c r="F257" s="32">
        <v>107.8</v>
      </c>
      <c r="G257" s="32">
        <v>111.1</v>
      </c>
      <c r="H257" s="32">
        <v>114.3</v>
      </c>
      <c r="I257" s="32">
        <v>117.8</v>
      </c>
      <c r="J257" s="155"/>
      <c r="K257" s="158"/>
      <c r="L257" s="13" t="s">
        <v>19</v>
      </c>
      <c r="M257" s="9" t="s">
        <v>18</v>
      </c>
      <c r="N257" s="10">
        <f t="shared" si="38"/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</row>
    <row r="258" spans="1:19" s="12" customFormat="1" ht="15">
      <c r="A258" s="155"/>
      <c r="B258" s="155"/>
      <c r="C258" s="43"/>
      <c r="D258" s="32">
        <v>122</v>
      </c>
      <c r="E258" s="32">
        <v>122.2</v>
      </c>
      <c r="F258" s="32">
        <v>122.4</v>
      </c>
      <c r="G258" s="32">
        <v>122.5</v>
      </c>
      <c r="H258" s="32">
        <v>122.6</v>
      </c>
      <c r="I258" s="32">
        <v>122.6</v>
      </c>
      <c r="J258" s="155"/>
      <c r="K258" s="158"/>
      <c r="L258" s="14" t="s">
        <v>20</v>
      </c>
      <c r="M258" s="9" t="s">
        <v>18</v>
      </c>
      <c r="N258" s="10">
        <f t="shared" si="38"/>
        <v>16616.4</v>
      </c>
      <c r="O258" s="11">
        <v>3393.4</v>
      </c>
      <c r="P258" s="11">
        <v>3415.5</v>
      </c>
      <c r="Q258" s="11">
        <v>3274.6</v>
      </c>
      <c r="R258" s="11">
        <v>3267.4</v>
      </c>
      <c r="S258" s="11">
        <v>3265.5</v>
      </c>
    </row>
    <row r="259" spans="1:19" s="12" customFormat="1" ht="15">
      <c r="A259" s="155"/>
      <c r="B259" s="155"/>
      <c r="C259" s="43"/>
      <c r="D259" s="32">
        <v>756.2</v>
      </c>
      <c r="E259" s="32">
        <v>756.2</v>
      </c>
      <c r="F259" s="32">
        <v>756.2</v>
      </c>
      <c r="G259" s="32">
        <v>756.2</v>
      </c>
      <c r="H259" s="32">
        <v>756.2</v>
      </c>
      <c r="I259" s="32">
        <v>756.2</v>
      </c>
      <c r="J259" s="155"/>
      <c r="K259" s="135" t="s">
        <v>13</v>
      </c>
      <c r="L259" s="8" t="s">
        <v>17</v>
      </c>
      <c r="M259" s="9" t="s">
        <v>18</v>
      </c>
      <c r="N259" s="10">
        <f t="shared" si="38"/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</row>
    <row r="260" spans="1:19" s="12" customFormat="1" ht="15">
      <c r="A260" s="155"/>
      <c r="B260" s="155"/>
      <c r="C260" s="43"/>
      <c r="D260" s="32">
        <v>495.8</v>
      </c>
      <c r="E260" s="32">
        <v>495.8</v>
      </c>
      <c r="F260" s="32">
        <v>495.8</v>
      </c>
      <c r="G260" s="32">
        <v>495.8</v>
      </c>
      <c r="H260" s="32">
        <v>495.8</v>
      </c>
      <c r="I260" s="32">
        <v>495.8</v>
      </c>
      <c r="J260" s="155"/>
      <c r="K260" s="135"/>
      <c r="L260" s="13" t="s">
        <v>19</v>
      </c>
      <c r="M260" s="9" t="s">
        <v>18</v>
      </c>
      <c r="N260" s="10">
        <f t="shared" si="38"/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</row>
    <row r="261" spans="1:19" s="12" customFormat="1" ht="15">
      <c r="A261" s="155"/>
      <c r="B261" s="155"/>
      <c r="C261" s="43"/>
      <c r="D261" s="32">
        <v>79.8</v>
      </c>
      <c r="E261" s="32">
        <v>80.9</v>
      </c>
      <c r="F261" s="32">
        <v>81</v>
      </c>
      <c r="G261" s="32">
        <v>81.1</v>
      </c>
      <c r="H261" s="32">
        <v>81.3</v>
      </c>
      <c r="I261" s="32">
        <v>82.6</v>
      </c>
      <c r="J261" s="155"/>
      <c r="K261" s="135"/>
      <c r="L261" s="14" t="s">
        <v>20</v>
      </c>
      <c r="M261" s="9" t="s">
        <v>18</v>
      </c>
      <c r="N261" s="10">
        <f t="shared" si="38"/>
        <v>2200</v>
      </c>
      <c r="O261" s="11">
        <v>425</v>
      </c>
      <c r="P261" s="11">
        <v>425</v>
      </c>
      <c r="Q261" s="11">
        <v>450</v>
      </c>
      <c r="R261" s="11">
        <v>450</v>
      </c>
      <c r="S261" s="11">
        <v>450</v>
      </c>
    </row>
    <row r="262" spans="1:19" s="12" customFormat="1" ht="15">
      <c r="A262" s="155"/>
      <c r="B262" s="155"/>
      <c r="C262" s="43"/>
      <c r="D262" s="32">
        <v>468.4</v>
      </c>
      <c r="E262" s="32">
        <v>468.4</v>
      </c>
      <c r="F262" s="32">
        <v>468.4</v>
      </c>
      <c r="G262" s="32">
        <v>468.4</v>
      </c>
      <c r="H262" s="32">
        <v>468.4</v>
      </c>
      <c r="I262" s="32">
        <v>468.4</v>
      </c>
      <c r="J262" s="155"/>
      <c r="K262" s="135" t="s">
        <v>14</v>
      </c>
      <c r="L262" s="8" t="s">
        <v>17</v>
      </c>
      <c r="M262" s="9" t="s">
        <v>18</v>
      </c>
      <c r="N262" s="10">
        <f t="shared" si="38"/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</row>
    <row r="263" spans="1:19" s="12" customFormat="1" ht="15">
      <c r="A263" s="155"/>
      <c r="B263" s="155"/>
      <c r="C263" s="43"/>
      <c r="D263" s="32">
        <v>378.1</v>
      </c>
      <c r="E263" s="32">
        <v>378.1</v>
      </c>
      <c r="F263" s="32">
        <v>378.1</v>
      </c>
      <c r="G263" s="32">
        <v>378.1</v>
      </c>
      <c r="H263" s="32">
        <v>378.1</v>
      </c>
      <c r="I263" s="32">
        <v>378.1</v>
      </c>
      <c r="J263" s="155"/>
      <c r="K263" s="135"/>
      <c r="L263" s="13" t="s">
        <v>19</v>
      </c>
      <c r="M263" s="9" t="s">
        <v>18</v>
      </c>
      <c r="N263" s="10">
        <f t="shared" si="38"/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</row>
    <row r="264" spans="1:19" s="12" customFormat="1" ht="15">
      <c r="A264" s="155"/>
      <c r="B264" s="155"/>
      <c r="C264" s="43"/>
      <c r="D264" s="32">
        <v>125</v>
      </c>
      <c r="E264" s="32">
        <v>127</v>
      </c>
      <c r="F264" s="32">
        <v>130</v>
      </c>
      <c r="G264" s="32">
        <v>133</v>
      </c>
      <c r="H264" s="32">
        <v>136.1</v>
      </c>
      <c r="I264" s="32">
        <v>140</v>
      </c>
      <c r="J264" s="155"/>
      <c r="K264" s="135"/>
      <c r="L264" s="14" t="s">
        <v>20</v>
      </c>
      <c r="M264" s="9" t="s">
        <v>18</v>
      </c>
      <c r="N264" s="10">
        <f t="shared" si="38"/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</row>
    <row r="265" spans="1:19" s="12" customFormat="1" ht="15">
      <c r="A265" s="144" t="s">
        <v>21</v>
      </c>
      <c r="B265" s="144"/>
      <c r="C265" s="17"/>
      <c r="D265" s="17"/>
      <c r="E265" s="17"/>
      <c r="F265" s="17"/>
      <c r="G265" s="17"/>
      <c r="H265" s="17"/>
      <c r="I265" s="17"/>
      <c r="J265" s="144"/>
      <c r="K265" s="144"/>
      <c r="L265" s="8" t="s">
        <v>17</v>
      </c>
      <c r="M265" s="18" t="s">
        <v>18</v>
      </c>
      <c r="N265" s="19">
        <f t="shared" si="38"/>
        <v>0</v>
      </c>
      <c r="O265" s="20">
        <f aca="true" t="shared" si="39" ref="O265:S267">O253+O256+O259+O262</f>
        <v>0</v>
      </c>
      <c r="P265" s="20">
        <f t="shared" si="39"/>
        <v>0</v>
      </c>
      <c r="Q265" s="20">
        <f t="shared" si="39"/>
        <v>0</v>
      </c>
      <c r="R265" s="20">
        <f t="shared" si="39"/>
        <v>0</v>
      </c>
      <c r="S265" s="20">
        <f t="shared" si="39"/>
        <v>0</v>
      </c>
    </row>
    <row r="266" spans="1:19" s="12" customFormat="1" ht="15">
      <c r="A266" s="136"/>
      <c r="B266" s="136"/>
      <c r="C266" s="17"/>
      <c r="D266" s="17"/>
      <c r="E266" s="17"/>
      <c r="F266" s="17"/>
      <c r="G266" s="17"/>
      <c r="H266" s="17"/>
      <c r="I266" s="17"/>
      <c r="J266" s="136"/>
      <c r="K266" s="136"/>
      <c r="L266" s="13" t="s">
        <v>19</v>
      </c>
      <c r="M266" s="21" t="s">
        <v>18</v>
      </c>
      <c r="N266" s="22">
        <f t="shared" si="38"/>
        <v>0</v>
      </c>
      <c r="O266" s="23">
        <f t="shared" si="39"/>
        <v>0</v>
      </c>
      <c r="P266" s="23">
        <f t="shared" si="39"/>
        <v>0</v>
      </c>
      <c r="Q266" s="23">
        <f t="shared" si="39"/>
        <v>0</v>
      </c>
      <c r="R266" s="23">
        <f t="shared" si="39"/>
        <v>0</v>
      </c>
      <c r="S266" s="23">
        <f t="shared" si="39"/>
        <v>0</v>
      </c>
    </row>
    <row r="267" spans="1:19" s="12" customFormat="1" ht="15">
      <c r="A267" s="136"/>
      <c r="B267" s="136"/>
      <c r="C267" s="17"/>
      <c r="D267" s="17"/>
      <c r="E267" s="17"/>
      <c r="F267" s="17"/>
      <c r="G267" s="17"/>
      <c r="H267" s="17"/>
      <c r="I267" s="17"/>
      <c r="J267" s="136"/>
      <c r="K267" s="136"/>
      <c r="L267" s="14" t="s">
        <v>20</v>
      </c>
      <c r="M267" s="24" t="s">
        <v>18</v>
      </c>
      <c r="N267" s="25">
        <f t="shared" si="38"/>
        <v>78836.90000000001</v>
      </c>
      <c r="O267" s="26">
        <f t="shared" si="39"/>
        <v>15844.1</v>
      </c>
      <c r="P267" s="26">
        <f t="shared" si="39"/>
        <v>15889.2</v>
      </c>
      <c r="Q267" s="26">
        <f t="shared" si="39"/>
        <v>15704.300000000001</v>
      </c>
      <c r="R267" s="26">
        <f t="shared" si="39"/>
        <v>15697.1</v>
      </c>
      <c r="S267" s="26">
        <f t="shared" si="39"/>
        <v>15702.2</v>
      </c>
    </row>
    <row r="268" spans="1:19" s="12" customFormat="1" ht="15">
      <c r="A268" s="137"/>
      <c r="B268" s="137"/>
      <c r="C268" s="17"/>
      <c r="D268" s="17"/>
      <c r="E268" s="17"/>
      <c r="F268" s="17"/>
      <c r="G268" s="17"/>
      <c r="H268" s="17"/>
      <c r="I268" s="17"/>
      <c r="J268" s="137"/>
      <c r="K268" s="137"/>
      <c r="L268" s="27" t="s">
        <v>21</v>
      </c>
      <c r="M268" s="28" t="s">
        <v>18</v>
      </c>
      <c r="N268" s="29">
        <f aca="true" t="shared" si="40" ref="N268:S268">SUM(N265:N267)</f>
        <v>78836.90000000001</v>
      </c>
      <c r="O268" s="29">
        <f t="shared" si="40"/>
        <v>15844.1</v>
      </c>
      <c r="P268" s="29">
        <f t="shared" si="40"/>
        <v>15889.2</v>
      </c>
      <c r="Q268" s="29">
        <f t="shared" si="40"/>
        <v>15704.300000000001</v>
      </c>
      <c r="R268" s="29">
        <f t="shared" si="40"/>
        <v>15697.1</v>
      </c>
      <c r="S268" s="29">
        <f t="shared" si="40"/>
        <v>15702.2</v>
      </c>
    </row>
    <row r="269" spans="1:19" s="12" customFormat="1" ht="15">
      <c r="A269" s="153"/>
      <c r="B269" s="175"/>
      <c r="C269" s="65"/>
      <c r="D269" s="34"/>
      <c r="E269" s="34"/>
      <c r="F269" s="34"/>
      <c r="G269" s="34"/>
      <c r="H269" s="34"/>
      <c r="I269" s="34"/>
      <c r="J269" s="159" t="s">
        <v>50</v>
      </c>
      <c r="K269" s="157" t="s">
        <v>11</v>
      </c>
      <c r="L269" s="8" t="s">
        <v>17</v>
      </c>
      <c r="M269" s="9" t="s">
        <v>27</v>
      </c>
      <c r="N269" s="6">
        <f aca="true" t="shared" si="41" ref="N269:N283">SUM(O269:S269)</f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</row>
    <row r="270" spans="1:19" s="12" customFormat="1" ht="15">
      <c r="A270" s="153"/>
      <c r="B270" s="175"/>
      <c r="C270" s="65"/>
      <c r="D270" s="34"/>
      <c r="E270" s="34"/>
      <c r="F270" s="34"/>
      <c r="G270" s="34"/>
      <c r="H270" s="34"/>
      <c r="I270" s="34"/>
      <c r="J270" s="159"/>
      <c r="K270" s="157"/>
      <c r="L270" s="13" t="s">
        <v>19</v>
      </c>
      <c r="M270" s="9" t="s">
        <v>27</v>
      </c>
      <c r="N270" s="6">
        <f t="shared" si="41"/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</row>
    <row r="271" spans="1:19" s="12" customFormat="1" ht="15">
      <c r="A271" s="153"/>
      <c r="B271" s="175"/>
      <c r="C271" s="65"/>
      <c r="D271" s="34"/>
      <c r="E271" s="34"/>
      <c r="F271" s="34"/>
      <c r="G271" s="34"/>
      <c r="H271" s="34"/>
      <c r="I271" s="34"/>
      <c r="J271" s="159"/>
      <c r="K271" s="157"/>
      <c r="L271" s="14" t="s">
        <v>20</v>
      </c>
      <c r="M271" s="9" t="s">
        <v>27</v>
      </c>
      <c r="N271" s="6">
        <f t="shared" si="41"/>
        <v>297</v>
      </c>
      <c r="O271" s="11">
        <v>62</v>
      </c>
      <c r="P271" s="11">
        <v>57</v>
      </c>
      <c r="Q271" s="11">
        <v>62</v>
      </c>
      <c r="R271" s="11">
        <v>58</v>
      </c>
      <c r="S271" s="11">
        <v>58</v>
      </c>
    </row>
    <row r="272" spans="1:19" s="12" customFormat="1" ht="15">
      <c r="A272" s="153"/>
      <c r="B272" s="175"/>
      <c r="C272" s="65"/>
      <c r="D272" s="34"/>
      <c r="E272" s="34"/>
      <c r="F272" s="34"/>
      <c r="G272" s="34"/>
      <c r="H272" s="34"/>
      <c r="I272" s="34"/>
      <c r="J272" s="159"/>
      <c r="K272" s="158" t="s">
        <v>12</v>
      </c>
      <c r="L272" s="8" t="s">
        <v>17</v>
      </c>
      <c r="M272" s="9" t="s">
        <v>27</v>
      </c>
      <c r="N272" s="6">
        <f t="shared" si="41"/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</row>
    <row r="273" spans="1:19" s="12" customFormat="1" ht="15">
      <c r="A273" s="153"/>
      <c r="B273" s="175"/>
      <c r="C273" s="65"/>
      <c r="D273" s="34"/>
      <c r="E273" s="34"/>
      <c r="F273" s="34"/>
      <c r="G273" s="34"/>
      <c r="H273" s="34"/>
      <c r="I273" s="34"/>
      <c r="J273" s="159"/>
      <c r="K273" s="158"/>
      <c r="L273" s="13" t="s">
        <v>19</v>
      </c>
      <c r="M273" s="9" t="s">
        <v>27</v>
      </c>
      <c r="N273" s="6">
        <f t="shared" si="41"/>
        <v>116</v>
      </c>
      <c r="O273" s="11">
        <v>20</v>
      </c>
      <c r="P273" s="11">
        <v>25</v>
      </c>
      <c r="Q273" s="11">
        <v>24</v>
      </c>
      <c r="R273" s="11">
        <v>22</v>
      </c>
      <c r="S273" s="11">
        <v>25</v>
      </c>
    </row>
    <row r="274" spans="1:19" s="12" customFormat="1" ht="15">
      <c r="A274" s="153"/>
      <c r="B274" s="175"/>
      <c r="C274" s="65"/>
      <c r="D274" s="34"/>
      <c r="E274" s="34"/>
      <c r="F274" s="34"/>
      <c r="G274" s="34"/>
      <c r="H274" s="34"/>
      <c r="I274" s="34"/>
      <c r="J274" s="159"/>
      <c r="K274" s="158"/>
      <c r="L274" s="14" t="s">
        <v>20</v>
      </c>
      <c r="M274" s="9" t="s">
        <v>27</v>
      </c>
      <c r="N274" s="6">
        <f t="shared" si="41"/>
        <v>0</v>
      </c>
      <c r="O274" s="11"/>
      <c r="P274" s="11"/>
      <c r="Q274" s="11"/>
      <c r="R274" s="11"/>
      <c r="S274" s="11"/>
    </row>
    <row r="275" spans="1:19" s="12" customFormat="1" ht="15">
      <c r="A275" s="153"/>
      <c r="B275" s="175"/>
      <c r="C275" s="65"/>
      <c r="D275" s="34"/>
      <c r="E275" s="34"/>
      <c r="F275" s="34"/>
      <c r="G275" s="34"/>
      <c r="H275" s="34"/>
      <c r="I275" s="34"/>
      <c r="J275" s="159"/>
      <c r="K275" s="135" t="s">
        <v>13</v>
      </c>
      <c r="L275" s="8" t="s">
        <v>17</v>
      </c>
      <c r="M275" s="9" t="s">
        <v>27</v>
      </c>
      <c r="N275" s="6">
        <f t="shared" si="41"/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</row>
    <row r="276" spans="1:19" s="12" customFormat="1" ht="15">
      <c r="A276" s="153"/>
      <c r="B276" s="175"/>
      <c r="C276" s="65"/>
      <c r="D276" s="34"/>
      <c r="E276" s="34"/>
      <c r="F276" s="34"/>
      <c r="G276" s="34"/>
      <c r="H276" s="34"/>
      <c r="I276" s="34"/>
      <c r="J276" s="159"/>
      <c r="K276" s="135"/>
      <c r="L276" s="13" t="s">
        <v>19</v>
      </c>
      <c r="M276" s="9" t="s">
        <v>27</v>
      </c>
      <c r="N276" s="6">
        <f t="shared" si="41"/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</row>
    <row r="277" spans="1:19" s="12" customFormat="1" ht="15">
      <c r="A277" s="153"/>
      <c r="B277" s="175"/>
      <c r="C277" s="65"/>
      <c r="D277" s="34"/>
      <c r="E277" s="34"/>
      <c r="F277" s="34"/>
      <c r="G277" s="34"/>
      <c r="H277" s="34"/>
      <c r="I277" s="34"/>
      <c r="J277" s="159"/>
      <c r="K277" s="135"/>
      <c r="L277" s="14" t="s">
        <v>20</v>
      </c>
      <c r="M277" s="9" t="s">
        <v>27</v>
      </c>
      <c r="N277" s="6">
        <f t="shared" si="41"/>
        <v>14</v>
      </c>
      <c r="O277" s="11">
        <v>2</v>
      </c>
      <c r="P277" s="11">
        <v>3</v>
      </c>
      <c r="Q277" s="11">
        <v>3</v>
      </c>
      <c r="R277" s="11">
        <v>3</v>
      </c>
      <c r="S277" s="11">
        <v>3</v>
      </c>
    </row>
    <row r="278" spans="1:19" s="12" customFormat="1" ht="15">
      <c r="A278" s="153"/>
      <c r="B278" s="175"/>
      <c r="C278" s="65"/>
      <c r="D278" s="34"/>
      <c r="E278" s="34"/>
      <c r="F278" s="34"/>
      <c r="G278" s="34"/>
      <c r="H278" s="34"/>
      <c r="I278" s="34"/>
      <c r="J278" s="159"/>
      <c r="K278" s="135" t="s">
        <v>14</v>
      </c>
      <c r="L278" s="8" t="s">
        <v>17</v>
      </c>
      <c r="M278" s="9" t="s">
        <v>27</v>
      </c>
      <c r="N278" s="6">
        <f t="shared" si="41"/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</row>
    <row r="279" spans="1:19" s="12" customFormat="1" ht="15">
      <c r="A279" s="153"/>
      <c r="B279" s="175"/>
      <c r="C279" s="65"/>
      <c r="D279" s="34"/>
      <c r="E279" s="34"/>
      <c r="F279" s="34"/>
      <c r="G279" s="34"/>
      <c r="H279" s="34"/>
      <c r="I279" s="34"/>
      <c r="J279" s="159"/>
      <c r="K279" s="135"/>
      <c r="L279" s="13" t="s">
        <v>19</v>
      </c>
      <c r="M279" s="9" t="s">
        <v>27</v>
      </c>
      <c r="N279" s="6">
        <f t="shared" si="41"/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</row>
    <row r="280" spans="1:19" s="12" customFormat="1" ht="15">
      <c r="A280" s="153"/>
      <c r="B280" s="175"/>
      <c r="C280" s="65"/>
      <c r="D280" s="34"/>
      <c r="E280" s="34"/>
      <c r="F280" s="34"/>
      <c r="G280" s="34"/>
      <c r="H280" s="34"/>
      <c r="I280" s="34"/>
      <c r="J280" s="159"/>
      <c r="K280" s="135"/>
      <c r="L280" s="14" t="s">
        <v>20</v>
      </c>
      <c r="M280" s="9" t="s">
        <v>27</v>
      </c>
      <c r="N280" s="6">
        <f t="shared" si="41"/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</row>
    <row r="281" spans="1:19" s="12" customFormat="1" ht="15">
      <c r="A281" s="144" t="s">
        <v>21</v>
      </c>
      <c r="B281" s="144"/>
      <c r="C281" s="17"/>
      <c r="D281" s="17"/>
      <c r="E281" s="17"/>
      <c r="F281" s="17"/>
      <c r="G281" s="17"/>
      <c r="H281" s="17"/>
      <c r="I281" s="17"/>
      <c r="J281" s="144"/>
      <c r="K281" s="144"/>
      <c r="L281" s="8" t="s">
        <v>17</v>
      </c>
      <c r="M281" s="18" t="s">
        <v>27</v>
      </c>
      <c r="N281" s="37">
        <f t="shared" si="41"/>
        <v>0</v>
      </c>
      <c r="O281" s="38">
        <f aca="true" t="shared" si="42" ref="O281:S283">O269+O272+O275+O278</f>
        <v>0</v>
      </c>
      <c r="P281" s="38">
        <f t="shared" si="42"/>
        <v>0</v>
      </c>
      <c r="Q281" s="38">
        <f t="shared" si="42"/>
        <v>0</v>
      </c>
      <c r="R281" s="38">
        <f t="shared" si="42"/>
        <v>0</v>
      </c>
      <c r="S281" s="38">
        <f t="shared" si="42"/>
        <v>0</v>
      </c>
    </row>
    <row r="282" spans="1:19" s="12" customFormat="1" ht="15">
      <c r="A282" s="136"/>
      <c r="B282" s="136"/>
      <c r="C282" s="17"/>
      <c r="D282" s="17"/>
      <c r="E282" s="17"/>
      <c r="F282" s="17"/>
      <c r="G282" s="17"/>
      <c r="H282" s="17"/>
      <c r="I282" s="17"/>
      <c r="J282" s="136"/>
      <c r="K282" s="136"/>
      <c r="L282" s="13" t="s">
        <v>19</v>
      </c>
      <c r="M282" s="21" t="s">
        <v>27</v>
      </c>
      <c r="N282" s="39">
        <f t="shared" si="41"/>
        <v>116</v>
      </c>
      <c r="O282" s="40">
        <f t="shared" si="42"/>
        <v>20</v>
      </c>
      <c r="P282" s="40">
        <f t="shared" si="42"/>
        <v>25</v>
      </c>
      <c r="Q282" s="40">
        <f t="shared" si="42"/>
        <v>24</v>
      </c>
      <c r="R282" s="40">
        <f t="shared" si="42"/>
        <v>22</v>
      </c>
      <c r="S282" s="40">
        <f t="shared" si="42"/>
        <v>25</v>
      </c>
    </row>
    <row r="283" spans="1:19" s="12" customFormat="1" ht="15">
      <c r="A283" s="136"/>
      <c r="B283" s="136"/>
      <c r="C283" s="17"/>
      <c r="D283" s="17"/>
      <c r="E283" s="17"/>
      <c r="F283" s="17"/>
      <c r="G283" s="17"/>
      <c r="H283" s="17"/>
      <c r="I283" s="17"/>
      <c r="J283" s="136"/>
      <c r="K283" s="136"/>
      <c r="L283" s="14" t="s">
        <v>20</v>
      </c>
      <c r="M283" s="24" t="s">
        <v>27</v>
      </c>
      <c r="N283" s="41">
        <f t="shared" si="41"/>
        <v>311</v>
      </c>
      <c r="O283" s="42">
        <f t="shared" si="42"/>
        <v>64</v>
      </c>
      <c r="P283" s="42">
        <f t="shared" si="42"/>
        <v>60</v>
      </c>
      <c r="Q283" s="42">
        <f t="shared" si="42"/>
        <v>65</v>
      </c>
      <c r="R283" s="42">
        <f t="shared" si="42"/>
        <v>61</v>
      </c>
      <c r="S283" s="42">
        <f t="shared" si="42"/>
        <v>61</v>
      </c>
    </row>
    <row r="284" spans="1:19" s="12" customFormat="1" ht="15">
      <c r="A284" s="137"/>
      <c r="B284" s="137"/>
      <c r="C284" s="17"/>
      <c r="D284" s="17"/>
      <c r="E284" s="17"/>
      <c r="F284" s="17"/>
      <c r="G284" s="17"/>
      <c r="H284" s="17"/>
      <c r="I284" s="17"/>
      <c r="J284" s="137"/>
      <c r="K284" s="137"/>
      <c r="L284" s="27" t="s">
        <v>21</v>
      </c>
      <c r="M284" s="28" t="s">
        <v>27</v>
      </c>
      <c r="N284" s="29">
        <f aca="true" t="shared" si="43" ref="N284:S284">SUM(N281:N283)</f>
        <v>427</v>
      </c>
      <c r="O284" s="29">
        <f t="shared" si="43"/>
        <v>84</v>
      </c>
      <c r="P284" s="29">
        <f t="shared" si="43"/>
        <v>85</v>
      </c>
      <c r="Q284" s="29">
        <f t="shared" si="43"/>
        <v>89</v>
      </c>
      <c r="R284" s="29">
        <f t="shared" si="43"/>
        <v>83</v>
      </c>
      <c r="S284" s="29">
        <f t="shared" si="43"/>
        <v>86</v>
      </c>
    </row>
    <row r="285" spans="1:19" s="12" customFormat="1" ht="15">
      <c r="A285" s="155"/>
      <c r="B285" s="155"/>
      <c r="C285" s="17"/>
      <c r="D285" s="17"/>
      <c r="E285" s="17"/>
      <c r="F285" s="17"/>
      <c r="G285" s="17"/>
      <c r="H285" s="17"/>
      <c r="I285" s="17"/>
      <c r="J285" s="159" t="s">
        <v>51</v>
      </c>
      <c r="K285" s="157" t="s">
        <v>11</v>
      </c>
      <c r="L285" s="8" t="s">
        <v>17</v>
      </c>
      <c r="M285" s="9" t="s">
        <v>27</v>
      </c>
      <c r="N285" s="6">
        <f aca="true" t="shared" si="44" ref="N285:N299">SUM(O285:S285)</f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</row>
    <row r="286" spans="1:19" s="12" customFormat="1" ht="15">
      <c r="A286" s="155"/>
      <c r="B286" s="155"/>
      <c r="C286" s="17"/>
      <c r="D286" s="17"/>
      <c r="E286" s="17"/>
      <c r="F286" s="17"/>
      <c r="G286" s="17"/>
      <c r="H286" s="17"/>
      <c r="I286" s="17"/>
      <c r="J286" s="159"/>
      <c r="K286" s="157"/>
      <c r="L286" s="13" t="s">
        <v>19</v>
      </c>
      <c r="M286" s="9" t="s">
        <v>27</v>
      </c>
      <c r="N286" s="6">
        <f t="shared" si="44"/>
        <v>2</v>
      </c>
      <c r="O286" s="11">
        <v>1</v>
      </c>
      <c r="P286" s="11">
        <v>1</v>
      </c>
      <c r="Q286" s="11">
        <v>0</v>
      </c>
      <c r="R286" s="11">
        <v>0</v>
      </c>
      <c r="S286" s="11">
        <v>0</v>
      </c>
    </row>
    <row r="287" spans="1:19" s="12" customFormat="1" ht="15">
      <c r="A287" s="155"/>
      <c r="B287" s="155"/>
      <c r="C287" s="17"/>
      <c r="D287" s="17"/>
      <c r="E287" s="17"/>
      <c r="F287" s="17"/>
      <c r="G287" s="17"/>
      <c r="H287" s="17"/>
      <c r="I287" s="17"/>
      <c r="J287" s="159"/>
      <c r="K287" s="157"/>
      <c r="L287" s="14" t="s">
        <v>20</v>
      </c>
      <c r="M287" s="9" t="s">
        <v>27</v>
      </c>
      <c r="N287" s="6">
        <f t="shared" si="44"/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</row>
    <row r="288" spans="1:19" s="12" customFormat="1" ht="15">
      <c r="A288" s="155"/>
      <c r="B288" s="155"/>
      <c r="C288" s="17"/>
      <c r="D288" s="17"/>
      <c r="E288" s="17"/>
      <c r="F288" s="17"/>
      <c r="G288" s="17"/>
      <c r="H288" s="17"/>
      <c r="I288" s="17"/>
      <c r="J288" s="159"/>
      <c r="K288" s="158" t="s">
        <v>12</v>
      </c>
      <c r="L288" s="8" t="s">
        <v>17</v>
      </c>
      <c r="M288" s="9" t="s">
        <v>27</v>
      </c>
      <c r="N288" s="6">
        <f t="shared" si="44"/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</row>
    <row r="289" spans="1:19" s="12" customFormat="1" ht="15">
      <c r="A289" s="155"/>
      <c r="B289" s="155"/>
      <c r="C289" s="17"/>
      <c r="D289" s="17"/>
      <c r="E289" s="17"/>
      <c r="F289" s="17"/>
      <c r="G289" s="17"/>
      <c r="H289" s="17"/>
      <c r="I289" s="17"/>
      <c r="J289" s="159"/>
      <c r="K289" s="158"/>
      <c r="L289" s="13" t="s">
        <v>19</v>
      </c>
      <c r="M289" s="9" t="s">
        <v>27</v>
      </c>
      <c r="N289" s="6">
        <f t="shared" si="44"/>
        <v>20</v>
      </c>
      <c r="O289" s="11">
        <v>6</v>
      </c>
      <c r="P289" s="11">
        <v>4</v>
      </c>
      <c r="Q289" s="11">
        <v>4</v>
      </c>
      <c r="R289" s="11">
        <v>3</v>
      </c>
      <c r="S289" s="11">
        <v>3</v>
      </c>
    </row>
    <row r="290" spans="1:19" s="12" customFormat="1" ht="15">
      <c r="A290" s="155"/>
      <c r="B290" s="155"/>
      <c r="C290" s="17"/>
      <c r="D290" s="17"/>
      <c r="E290" s="17"/>
      <c r="F290" s="17"/>
      <c r="G290" s="17"/>
      <c r="H290" s="17"/>
      <c r="I290" s="17"/>
      <c r="J290" s="159"/>
      <c r="K290" s="158"/>
      <c r="L290" s="14" t="s">
        <v>20</v>
      </c>
      <c r="M290" s="9" t="s">
        <v>27</v>
      </c>
      <c r="N290" s="6">
        <f t="shared" si="44"/>
        <v>0</v>
      </c>
      <c r="O290" s="11"/>
      <c r="P290" s="11"/>
      <c r="Q290" s="11"/>
      <c r="R290" s="11"/>
      <c r="S290" s="11"/>
    </row>
    <row r="291" spans="1:19" s="12" customFormat="1" ht="15">
      <c r="A291" s="155"/>
      <c r="B291" s="155"/>
      <c r="C291" s="17"/>
      <c r="D291" s="17"/>
      <c r="E291" s="17"/>
      <c r="F291" s="17"/>
      <c r="G291" s="17"/>
      <c r="H291" s="17"/>
      <c r="I291" s="17"/>
      <c r="J291" s="159"/>
      <c r="K291" s="135" t="s">
        <v>13</v>
      </c>
      <c r="L291" s="8" t="s">
        <v>17</v>
      </c>
      <c r="M291" s="9" t="s">
        <v>27</v>
      </c>
      <c r="N291" s="6">
        <f t="shared" si="44"/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</row>
    <row r="292" spans="1:19" s="12" customFormat="1" ht="15">
      <c r="A292" s="155"/>
      <c r="B292" s="155"/>
      <c r="C292" s="17"/>
      <c r="D292" s="17"/>
      <c r="E292" s="17"/>
      <c r="F292" s="17"/>
      <c r="G292" s="17"/>
      <c r="H292" s="17"/>
      <c r="I292" s="17"/>
      <c r="J292" s="159"/>
      <c r="K292" s="135"/>
      <c r="L292" s="13" t="s">
        <v>19</v>
      </c>
      <c r="M292" s="9" t="s">
        <v>27</v>
      </c>
      <c r="N292" s="6">
        <f t="shared" si="44"/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</row>
    <row r="293" spans="1:19" s="12" customFormat="1" ht="15">
      <c r="A293" s="155"/>
      <c r="B293" s="155"/>
      <c r="C293" s="17"/>
      <c r="D293" s="17"/>
      <c r="E293" s="17"/>
      <c r="F293" s="17"/>
      <c r="G293" s="17"/>
      <c r="H293" s="17"/>
      <c r="I293" s="17"/>
      <c r="J293" s="159"/>
      <c r="K293" s="135"/>
      <c r="L293" s="14" t="s">
        <v>20</v>
      </c>
      <c r="M293" s="9" t="s">
        <v>27</v>
      </c>
      <c r="N293" s="6">
        <f t="shared" si="44"/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</row>
    <row r="294" spans="1:19" s="12" customFormat="1" ht="15">
      <c r="A294" s="155"/>
      <c r="B294" s="155"/>
      <c r="C294" s="17"/>
      <c r="D294" s="17"/>
      <c r="E294" s="17"/>
      <c r="F294" s="17"/>
      <c r="G294" s="17"/>
      <c r="H294" s="17"/>
      <c r="I294" s="17"/>
      <c r="J294" s="159"/>
      <c r="K294" s="135" t="s">
        <v>14</v>
      </c>
      <c r="L294" s="8" t="s">
        <v>17</v>
      </c>
      <c r="M294" s="9" t="s">
        <v>27</v>
      </c>
      <c r="N294" s="6">
        <f t="shared" si="44"/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</row>
    <row r="295" spans="1:19" s="12" customFormat="1" ht="15">
      <c r="A295" s="155"/>
      <c r="B295" s="155"/>
      <c r="C295" s="17"/>
      <c r="D295" s="17"/>
      <c r="E295" s="17"/>
      <c r="F295" s="17"/>
      <c r="G295" s="17"/>
      <c r="H295" s="17"/>
      <c r="I295" s="17"/>
      <c r="J295" s="159"/>
      <c r="K295" s="135"/>
      <c r="L295" s="13" t="s">
        <v>19</v>
      </c>
      <c r="M295" s="9" t="s">
        <v>27</v>
      </c>
      <c r="N295" s="6">
        <f t="shared" si="44"/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</row>
    <row r="296" spans="1:19" s="12" customFormat="1" ht="15">
      <c r="A296" s="155"/>
      <c r="B296" s="155"/>
      <c r="C296" s="17"/>
      <c r="D296" s="17"/>
      <c r="E296" s="17"/>
      <c r="F296" s="17"/>
      <c r="G296" s="17"/>
      <c r="H296" s="17"/>
      <c r="I296" s="17"/>
      <c r="J296" s="159"/>
      <c r="K296" s="135"/>
      <c r="L296" s="14" t="s">
        <v>20</v>
      </c>
      <c r="M296" s="9" t="s">
        <v>27</v>
      </c>
      <c r="N296" s="6">
        <f t="shared" si="44"/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</row>
    <row r="297" spans="1:19" s="12" customFormat="1" ht="15">
      <c r="A297" s="144" t="s">
        <v>21</v>
      </c>
      <c r="B297" s="144"/>
      <c r="C297" s="17"/>
      <c r="D297" s="17"/>
      <c r="E297" s="17"/>
      <c r="F297" s="17"/>
      <c r="G297" s="17"/>
      <c r="H297" s="17"/>
      <c r="I297" s="17"/>
      <c r="J297" s="144"/>
      <c r="K297" s="144"/>
      <c r="L297" s="8" t="s">
        <v>17</v>
      </c>
      <c r="M297" s="18" t="s">
        <v>27</v>
      </c>
      <c r="N297" s="37">
        <f t="shared" si="44"/>
        <v>0</v>
      </c>
      <c r="O297" s="38">
        <f aca="true" t="shared" si="45" ref="O297:S299">O285+O288+O291+O294</f>
        <v>0</v>
      </c>
      <c r="P297" s="38">
        <f t="shared" si="45"/>
        <v>0</v>
      </c>
      <c r="Q297" s="38">
        <f t="shared" si="45"/>
        <v>0</v>
      </c>
      <c r="R297" s="38">
        <f t="shared" si="45"/>
        <v>0</v>
      </c>
      <c r="S297" s="38">
        <f t="shared" si="45"/>
        <v>0</v>
      </c>
    </row>
    <row r="298" spans="1:19" s="12" customFormat="1" ht="15">
      <c r="A298" s="136"/>
      <c r="B298" s="136"/>
      <c r="C298" s="17"/>
      <c r="D298" s="17"/>
      <c r="E298" s="17"/>
      <c r="F298" s="17"/>
      <c r="G298" s="17"/>
      <c r="H298" s="17"/>
      <c r="I298" s="17"/>
      <c r="J298" s="136"/>
      <c r="K298" s="136"/>
      <c r="L298" s="13" t="s">
        <v>19</v>
      </c>
      <c r="M298" s="21" t="s">
        <v>27</v>
      </c>
      <c r="N298" s="39">
        <f t="shared" si="44"/>
        <v>22</v>
      </c>
      <c r="O298" s="40">
        <f t="shared" si="45"/>
        <v>7</v>
      </c>
      <c r="P298" s="40">
        <f t="shared" si="45"/>
        <v>5</v>
      </c>
      <c r="Q298" s="40">
        <f t="shared" si="45"/>
        <v>4</v>
      </c>
      <c r="R298" s="40">
        <f t="shared" si="45"/>
        <v>3</v>
      </c>
      <c r="S298" s="40">
        <f t="shared" si="45"/>
        <v>3</v>
      </c>
    </row>
    <row r="299" spans="1:19" s="12" customFormat="1" ht="15">
      <c r="A299" s="136"/>
      <c r="B299" s="136"/>
      <c r="C299" s="17"/>
      <c r="D299" s="17"/>
      <c r="E299" s="17"/>
      <c r="F299" s="17"/>
      <c r="G299" s="17"/>
      <c r="H299" s="17"/>
      <c r="I299" s="17"/>
      <c r="J299" s="136"/>
      <c r="K299" s="136"/>
      <c r="L299" s="14" t="s">
        <v>20</v>
      </c>
      <c r="M299" s="24" t="s">
        <v>27</v>
      </c>
      <c r="N299" s="41">
        <f t="shared" si="44"/>
        <v>0</v>
      </c>
      <c r="O299" s="42">
        <f t="shared" si="45"/>
        <v>0</v>
      </c>
      <c r="P299" s="42">
        <f t="shared" si="45"/>
        <v>0</v>
      </c>
      <c r="Q299" s="42">
        <f t="shared" si="45"/>
        <v>0</v>
      </c>
      <c r="R299" s="42">
        <f t="shared" si="45"/>
        <v>0</v>
      </c>
      <c r="S299" s="42">
        <f t="shared" si="45"/>
        <v>0</v>
      </c>
    </row>
    <row r="300" spans="1:19" s="12" customFormat="1" ht="15">
      <c r="A300" s="137"/>
      <c r="B300" s="137"/>
      <c r="C300" s="17"/>
      <c r="D300" s="17"/>
      <c r="E300" s="17"/>
      <c r="F300" s="17"/>
      <c r="G300" s="17"/>
      <c r="H300" s="17"/>
      <c r="I300" s="17"/>
      <c r="J300" s="137"/>
      <c r="K300" s="137"/>
      <c r="L300" s="27" t="s">
        <v>21</v>
      </c>
      <c r="M300" s="28" t="s">
        <v>27</v>
      </c>
      <c r="N300" s="29">
        <f aca="true" t="shared" si="46" ref="N300:S300">SUM(N297:N299)</f>
        <v>22</v>
      </c>
      <c r="O300" s="29">
        <f t="shared" si="46"/>
        <v>7</v>
      </c>
      <c r="P300" s="29">
        <f t="shared" si="46"/>
        <v>5</v>
      </c>
      <c r="Q300" s="29">
        <f t="shared" si="46"/>
        <v>4</v>
      </c>
      <c r="R300" s="29">
        <f t="shared" si="46"/>
        <v>3</v>
      </c>
      <c r="S300" s="29">
        <f t="shared" si="46"/>
        <v>3</v>
      </c>
    </row>
    <row r="301" spans="1:19" s="12" customFormat="1" ht="15">
      <c r="A301" s="153"/>
      <c r="B301" s="155"/>
      <c r="C301" s="166" t="s">
        <v>52</v>
      </c>
      <c r="D301" s="187">
        <v>299</v>
      </c>
      <c r="E301" s="187">
        <v>299</v>
      </c>
      <c r="F301" s="187">
        <v>299</v>
      </c>
      <c r="G301" s="187">
        <v>299</v>
      </c>
      <c r="H301" s="187">
        <v>299</v>
      </c>
      <c r="I301" s="187">
        <v>299</v>
      </c>
      <c r="J301" s="155" t="s">
        <v>53</v>
      </c>
      <c r="K301" s="157" t="s">
        <v>11</v>
      </c>
      <c r="L301" s="8" t="s">
        <v>17</v>
      </c>
      <c r="M301" s="9" t="s">
        <v>54</v>
      </c>
      <c r="N301" s="6">
        <f aca="true" t="shared" si="47" ref="N301:N315">SUM(O301:S301)</f>
        <v>361</v>
      </c>
      <c r="O301" s="11">
        <v>25</v>
      </c>
      <c r="P301" s="11">
        <v>84</v>
      </c>
      <c r="Q301" s="11">
        <v>84</v>
      </c>
      <c r="R301" s="11">
        <v>84</v>
      </c>
      <c r="S301" s="11">
        <v>84</v>
      </c>
    </row>
    <row r="302" spans="1:19" s="12" customFormat="1" ht="15">
      <c r="A302" s="153"/>
      <c r="B302" s="155"/>
      <c r="C302" s="166"/>
      <c r="D302" s="187"/>
      <c r="E302" s="187"/>
      <c r="F302" s="187"/>
      <c r="G302" s="187"/>
      <c r="H302" s="187"/>
      <c r="I302" s="187"/>
      <c r="J302" s="155"/>
      <c r="K302" s="157"/>
      <c r="L302" s="13" t="s">
        <v>19</v>
      </c>
      <c r="M302" s="9" t="s">
        <v>54</v>
      </c>
      <c r="N302" s="6">
        <f t="shared" si="47"/>
        <v>365</v>
      </c>
      <c r="O302" s="11">
        <v>97</v>
      </c>
      <c r="P302" s="11">
        <v>67</v>
      </c>
      <c r="Q302" s="11">
        <v>67</v>
      </c>
      <c r="R302" s="11">
        <v>67</v>
      </c>
      <c r="S302" s="11">
        <v>67</v>
      </c>
    </row>
    <row r="303" spans="1:19" s="12" customFormat="1" ht="15">
      <c r="A303" s="153"/>
      <c r="B303" s="155"/>
      <c r="C303" s="166"/>
      <c r="D303" s="187"/>
      <c r="E303" s="187"/>
      <c r="F303" s="187"/>
      <c r="G303" s="187"/>
      <c r="H303" s="187"/>
      <c r="I303" s="187"/>
      <c r="J303" s="155"/>
      <c r="K303" s="157"/>
      <c r="L303" s="14" t="s">
        <v>20</v>
      </c>
      <c r="M303" s="9" t="s">
        <v>54</v>
      </c>
      <c r="N303" s="6">
        <f t="shared" si="47"/>
        <v>5008</v>
      </c>
      <c r="O303" s="11">
        <v>1019</v>
      </c>
      <c r="P303" s="11">
        <v>992</v>
      </c>
      <c r="Q303" s="11">
        <v>995</v>
      </c>
      <c r="R303" s="11">
        <v>1000</v>
      </c>
      <c r="S303" s="11">
        <v>1002</v>
      </c>
    </row>
    <row r="304" spans="1:19" s="12" customFormat="1" ht="15">
      <c r="A304" s="153"/>
      <c r="B304" s="155"/>
      <c r="C304" s="166"/>
      <c r="D304" s="187"/>
      <c r="E304" s="187"/>
      <c r="F304" s="187"/>
      <c r="G304" s="187"/>
      <c r="H304" s="187"/>
      <c r="I304" s="187"/>
      <c r="J304" s="155"/>
      <c r="K304" s="158" t="s">
        <v>12</v>
      </c>
      <c r="L304" s="8" t="s">
        <v>17</v>
      </c>
      <c r="M304" s="9" t="s">
        <v>54</v>
      </c>
      <c r="N304" s="6">
        <f t="shared" si="47"/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</row>
    <row r="305" spans="1:19" s="12" customFormat="1" ht="15">
      <c r="A305" s="153"/>
      <c r="B305" s="155"/>
      <c r="C305" s="66"/>
      <c r="D305" s="67">
        <v>12</v>
      </c>
      <c r="E305" s="67">
        <v>12</v>
      </c>
      <c r="F305" s="67">
        <v>12</v>
      </c>
      <c r="G305" s="67">
        <v>12</v>
      </c>
      <c r="H305" s="67">
        <v>12</v>
      </c>
      <c r="I305" s="67">
        <v>12</v>
      </c>
      <c r="J305" s="155"/>
      <c r="K305" s="158"/>
      <c r="L305" s="13" t="s">
        <v>19</v>
      </c>
      <c r="M305" s="9" t="s">
        <v>54</v>
      </c>
      <c r="N305" s="6">
        <f t="shared" si="47"/>
        <v>2280</v>
      </c>
      <c r="O305" s="11">
        <v>456</v>
      </c>
      <c r="P305" s="11">
        <v>456</v>
      </c>
      <c r="Q305" s="11">
        <v>456</v>
      </c>
      <c r="R305" s="11">
        <v>456</v>
      </c>
      <c r="S305" s="11">
        <v>456</v>
      </c>
    </row>
    <row r="306" spans="1:19" s="12" customFormat="1" ht="15">
      <c r="A306" s="153"/>
      <c r="B306" s="155"/>
      <c r="C306" s="66"/>
      <c r="D306" s="68">
        <v>12</v>
      </c>
      <c r="E306" s="68">
        <v>12</v>
      </c>
      <c r="F306" s="68">
        <v>12</v>
      </c>
      <c r="G306" s="68">
        <v>12</v>
      </c>
      <c r="H306" s="68">
        <v>12</v>
      </c>
      <c r="I306" s="68">
        <v>12</v>
      </c>
      <c r="J306" s="155"/>
      <c r="K306" s="158"/>
      <c r="L306" s="14" t="s">
        <v>20</v>
      </c>
      <c r="M306" s="9" t="s">
        <v>54</v>
      </c>
      <c r="N306" s="6">
        <f t="shared" si="47"/>
        <v>0</v>
      </c>
      <c r="O306" s="11"/>
      <c r="P306" s="11"/>
      <c r="Q306" s="11"/>
      <c r="R306" s="11"/>
      <c r="S306" s="11"/>
    </row>
    <row r="307" spans="1:19" s="12" customFormat="1" ht="15">
      <c r="A307" s="153"/>
      <c r="B307" s="155"/>
      <c r="C307" s="66"/>
      <c r="D307" s="68"/>
      <c r="E307" s="68"/>
      <c r="F307" s="68"/>
      <c r="G307" s="68"/>
      <c r="H307" s="68"/>
      <c r="I307" s="68"/>
      <c r="J307" s="155"/>
      <c r="K307" s="135" t="s">
        <v>13</v>
      </c>
      <c r="L307" s="8" t="s">
        <v>17</v>
      </c>
      <c r="M307" s="9" t="s">
        <v>54</v>
      </c>
      <c r="N307" s="6">
        <f t="shared" si="47"/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</row>
    <row r="308" spans="1:19" s="12" customFormat="1" ht="15">
      <c r="A308" s="153"/>
      <c r="B308" s="155"/>
      <c r="C308" s="66"/>
      <c r="D308" s="68"/>
      <c r="E308" s="68"/>
      <c r="F308" s="68"/>
      <c r="G308" s="68"/>
      <c r="H308" s="68"/>
      <c r="I308" s="68"/>
      <c r="J308" s="155"/>
      <c r="K308" s="135"/>
      <c r="L308" s="13" t="s">
        <v>19</v>
      </c>
      <c r="M308" s="9" t="s">
        <v>54</v>
      </c>
      <c r="N308" s="6">
        <f t="shared" si="47"/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</row>
    <row r="309" spans="1:19" s="12" customFormat="1" ht="15">
      <c r="A309" s="153"/>
      <c r="B309" s="155"/>
      <c r="C309" s="66"/>
      <c r="D309" s="67">
        <f aca="true" t="shared" si="48" ref="D309:I309">+D311+D315</f>
        <v>0</v>
      </c>
      <c r="E309" s="67">
        <f t="shared" si="48"/>
        <v>0</v>
      </c>
      <c r="F309" s="67">
        <f t="shared" si="48"/>
        <v>0</v>
      </c>
      <c r="G309" s="67">
        <f t="shared" si="48"/>
        <v>0</v>
      </c>
      <c r="H309" s="67">
        <f t="shared" si="48"/>
        <v>0</v>
      </c>
      <c r="I309" s="67">
        <f t="shared" si="48"/>
        <v>0</v>
      </c>
      <c r="J309" s="155"/>
      <c r="K309" s="135"/>
      <c r="L309" s="14" t="s">
        <v>20</v>
      </c>
      <c r="M309" s="9" t="s">
        <v>54</v>
      </c>
      <c r="N309" s="6">
        <f t="shared" si="47"/>
        <v>348</v>
      </c>
      <c r="O309" s="11">
        <v>68</v>
      </c>
      <c r="P309" s="11">
        <v>70</v>
      </c>
      <c r="Q309" s="11">
        <v>70</v>
      </c>
      <c r="R309" s="11">
        <v>70</v>
      </c>
      <c r="S309" s="11">
        <v>70</v>
      </c>
    </row>
    <row r="310" spans="1:19" s="12" customFormat="1" ht="15">
      <c r="A310" s="153"/>
      <c r="B310" s="155"/>
      <c r="C310" s="66"/>
      <c r="D310" s="67"/>
      <c r="E310" s="67"/>
      <c r="F310" s="67"/>
      <c r="G310" s="67"/>
      <c r="H310" s="67"/>
      <c r="I310" s="67"/>
      <c r="J310" s="155"/>
      <c r="K310" s="135" t="s">
        <v>14</v>
      </c>
      <c r="L310" s="8" t="s">
        <v>17</v>
      </c>
      <c r="M310" s="9" t="s">
        <v>54</v>
      </c>
      <c r="N310" s="6">
        <f t="shared" si="47"/>
        <v>72</v>
      </c>
      <c r="O310" s="11">
        <v>14</v>
      </c>
      <c r="P310" s="11">
        <v>14</v>
      </c>
      <c r="Q310" s="11">
        <v>14</v>
      </c>
      <c r="R310" s="11">
        <v>15</v>
      </c>
      <c r="S310" s="11">
        <v>15</v>
      </c>
    </row>
    <row r="311" spans="1:19" s="12" customFormat="1" ht="15">
      <c r="A311" s="153"/>
      <c r="B311" s="155"/>
      <c r="C311" s="66"/>
      <c r="D311" s="69"/>
      <c r="E311" s="69"/>
      <c r="F311" s="69"/>
      <c r="G311" s="69"/>
      <c r="H311" s="69"/>
      <c r="I311" s="69"/>
      <c r="J311" s="155"/>
      <c r="K311" s="135"/>
      <c r="L311" s="13" t="s">
        <v>19</v>
      </c>
      <c r="M311" s="9" t="s">
        <v>54</v>
      </c>
      <c r="N311" s="6">
        <f t="shared" si="47"/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</row>
    <row r="312" spans="1:19" s="12" customFormat="1" ht="15">
      <c r="A312" s="153"/>
      <c r="B312" s="155"/>
      <c r="C312" s="43"/>
      <c r="D312" s="69"/>
      <c r="E312" s="69"/>
      <c r="F312" s="69"/>
      <c r="G312" s="69"/>
      <c r="H312" s="69"/>
      <c r="I312" s="69"/>
      <c r="J312" s="155"/>
      <c r="K312" s="135"/>
      <c r="L312" s="14" t="s">
        <v>20</v>
      </c>
      <c r="M312" s="9" t="s">
        <v>54</v>
      </c>
      <c r="N312" s="6">
        <f t="shared" si="47"/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</row>
    <row r="313" spans="1:19" s="12" customFormat="1" ht="15">
      <c r="A313" s="144" t="s">
        <v>21</v>
      </c>
      <c r="B313" s="144"/>
      <c r="C313" s="17"/>
      <c r="D313" s="17"/>
      <c r="E313" s="17"/>
      <c r="F313" s="17"/>
      <c r="G313" s="17"/>
      <c r="H313" s="17"/>
      <c r="I313" s="17"/>
      <c r="J313" s="144"/>
      <c r="K313" s="144"/>
      <c r="L313" s="8" t="s">
        <v>17</v>
      </c>
      <c r="M313" s="18" t="s">
        <v>54</v>
      </c>
      <c r="N313" s="37">
        <f t="shared" si="47"/>
        <v>433</v>
      </c>
      <c r="O313" s="38">
        <f aca="true" t="shared" si="49" ref="O313:S315">O301+O304+O307+O310</f>
        <v>39</v>
      </c>
      <c r="P313" s="38">
        <f t="shared" si="49"/>
        <v>98</v>
      </c>
      <c r="Q313" s="38">
        <f t="shared" si="49"/>
        <v>98</v>
      </c>
      <c r="R313" s="38">
        <f t="shared" si="49"/>
        <v>99</v>
      </c>
      <c r="S313" s="38">
        <f t="shared" si="49"/>
        <v>99</v>
      </c>
    </row>
    <row r="314" spans="1:19" s="12" customFormat="1" ht="15">
      <c r="A314" s="136"/>
      <c r="B314" s="136"/>
      <c r="C314" s="17"/>
      <c r="D314" s="17"/>
      <c r="E314" s="17"/>
      <c r="F314" s="17"/>
      <c r="G314" s="17"/>
      <c r="H314" s="17"/>
      <c r="I314" s="17"/>
      <c r="J314" s="136"/>
      <c r="K314" s="136"/>
      <c r="L314" s="13" t="s">
        <v>19</v>
      </c>
      <c r="M314" s="21" t="s">
        <v>54</v>
      </c>
      <c r="N314" s="39">
        <f t="shared" si="47"/>
        <v>2645</v>
      </c>
      <c r="O314" s="40">
        <f t="shared" si="49"/>
        <v>553</v>
      </c>
      <c r="P314" s="40">
        <f t="shared" si="49"/>
        <v>523</v>
      </c>
      <c r="Q314" s="40">
        <f t="shared" si="49"/>
        <v>523</v>
      </c>
      <c r="R314" s="40">
        <f t="shared" si="49"/>
        <v>523</v>
      </c>
      <c r="S314" s="40">
        <f t="shared" si="49"/>
        <v>523</v>
      </c>
    </row>
    <row r="315" spans="1:19" s="12" customFormat="1" ht="15">
      <c r="A315" s="136"/>
      <c r="B315" s="136"/>
      <c r="C315" s="17"/>
      <c r="D315" s="17"/>
      <c r="E315" s="17"/>
      <c r="F315" s="17"/>
      <c r="G315" s="17"/>
      <c r="H315" s="17"/>
      <c r="I315" s="17"/>
      <c r="J315" s="136"/>
      <c r="K315" s="136"/>
      <c r="L315" s="14" t="s">
        <v>20</v>
      </c>
      <c r="M315" s="24" t="s">
        <v>54</v>
      </c>
      <c r="N315" s="41">
        <f t="shared" si="47"/>
        <v>5356</v>
      </c>
      <c r="O315" s="42">
        <f t="shared" si="49"/>
        <v>1087</v>
      </c>
      <c r="P315" s="42">
        <f t="shared" si="49"/>
        <v>1062</v>
      </c>
      <c r="Q315" s="42">
        <f t="shared" si="49"/>
        <v>1065</v>
      </c>
      <c r="R315" s="42">
        <f t="shared" si="49"/>
        <v>1070</v>
      </c>
      <c r="S315" s="42">
        <f t="shared" si="49"/>
        <v>1072</v>
      </c>
    </row>
    <row r="316" spans="1:19" s="12" customFormat="1" ht="15">
      <c r="A316" s="137"/>
      <c r="B316" s="137"/>
      <c r="C316" s="17"/>
      <c r="D316" s="17"/>
      <c r="E316" s="17"/>
      <c r="F316" s="17"/>
      <c r="G316" s="17"/>
      <c r="H316" s="17"/>
      <c r="I316" s="17"/>
      <c r="J316" s="137"/>
      <c r="K316" s="137"/>
      <c r="L316" s="27" t="s">
        <v>21</v>
      </c>
      <c r="M316" s="28" t="s">
        <v>54</v>
      </c>
      <c r="N316" s="29">
        <f aca="true" t="shared" si="50" ref="N316:S316">SUM(N313:N315)</f>
        <v>8434</v>
      </c>
      <c r="O316" s="29">
        <f t="shared" si="50"/>
        <v>1679</v>
      </c>
      <c r="P316" s="29">
        <f t="shared" si="50"/>
        <v>1683</v>
      </c>
      <c r="Q316" s="29">
        <f t="shared" si="50"/>
        <v>1686</v>
      </c>
      <c r="R316" s="29">
        <f t="shared" si="50"/>
        <v>1692</v>
      </c>
      <c r="S316" s="29">
        <f t="shared" si="50"/>
        <v>1694</v>
      </c>
    </row>
    <row r="317" spans="1:19" s="12" customFormat="1" ht="15">
      <c r="A317" s="154" t="s">
        <v>55</v>
      </c>
      <c r="B317" s="155" t="s">
        <v>56</v>
      </c>
      <c r="C317" s="160">
        <v>1528.14</v>
      </c>
      <c r="D317" s="160">
        <v>252.17</v>
      </c>
      <c r="E317" s="160">
        <v>253.56</v>
      </c>
      <c r="F317" s="160">
        <v>254.52</v>
      </c>
      <c r="G317" s="160">
        <v>255.09</v>
      </c>
      <c r="H317" s="160">
        <v>256.3</v>
      </c>
      <c r="I317" s="160">
        <v>256.5</v>
      </c>
      <c r="J317" s="155" t="s">
        <v>57</v>
      </c>
      <c r="K317" s="157" t="s">
        <v>11</v>
      </c>
      <c r="L317" s="8" t="s">
        <v>17</v>
      </c>
      <c r="M317" s="9" t="s">
        <v>58</v>
      </c>
      <c r="N317" s="10">
        <f aca="true" t="shared" si="51" ref="N317:N331">SUM(O317:S317)</f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</row>
    <row r="318" spans="1:19" s="12" customFormat="1" ht="15">
      <c r="A318" s="154"/>
      <c r="B318" s="155"/>
      <c r="C318" s="160"/>
      <c r="D318" s="160"/>
      <c r="E318" s="160"/>
      <c r="F318" s="160"/>
      <c r="G318" s="160"/>
      <c r="H318" s="160"/>
      <c r="I318" s="160"/>
      <c r="J318" s="155"/>
      <c r="K318" s="157"/>
      <c r="L318" s="13" t="s">
        <v>19</v>
      </c>
      <c r="M318" s="9" t="s">
        <v>58</v>
      </c>
      <c r="N318" s="10">
        <f t="shared" si="51"/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</row>
    <row r="319" spans="1:19" s="12" customFormat="1" ht="15">
      <c r="A319" s="154"/>
      <c r="B319" s="155"/>
      <c r="C319" s="160"/>
      <c r="D319" s="160"/>
      <c r="E319" s="160"/>
      <c r="F319" s="160"/>
      <c r="G319" s="160"/>
      <c r="H319" s="160"/>
      <c r="I319" s="160"/>
      <c r="J319" s="155"/>
      <c r="K319" s="157"/>
      <c r="L319" s="14" t="s">
        <v>20</v>
      </c>
      <c r="M319" s="9" t="s">
        <v>58</v>
      </c>
      <c r="N319" s="10">
        <f t="shared" si="51"/>
        <v>2267</v>
      </c>
      <c r="O319" s="11">
        <v>453.4</v>
      </c>
      <c r="P319" s="11">
        <v>453.4</v>
      </c>
      <c r="Q319" s="11">
        <v>453.4</v>
      </c>
      <c r="R319" s="11">
        <v>453.4</v>
      </c>
      <c r="S319" s="11">
        <v>453.4</v>
      </c>
    </row>
    <row r="320" spans="1:19" s="12" customFormat="1" ht="15">
      <c r="A320" s="154"/>
      <c r="B320" s="155"/>
      <c r="C320" s="160"/>
      <c r="D320" s="160"/>
      <c r="E320" s="160"/>
      <c r="F320" s="160"/>
      <c r="G320" s="160"/>
      <c r="H320" s="160"/>
      <c r="I320" s="160"/>
      <c r="J320" s="155"/>
      <c r="K320" s="158" t="s">
        <v>12</v>
      </c>
      <c r="L320" s="8" t="s">
        <v>17</v>
      </c>
      <c r="M320" s="9" t="s">
        <v>58</v>
      </c>
      <c r="N320" s="10">
        <f t="shared" si="51"/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</row>
    <row r="321" spans="1:19" s="12" customFormat="1" ht="15">
      <c r="A321" s="154"/>
      <c r="B321" s="155"/>
      <c r="C321" s="156">
        <v>15.66</v>
      </c>
      <c r="D321" s="156">
        <v>2.61</v>
      </c>
      <c r="E321" s="156">
        <v>2.61</v>
      </c>
      <c r="F321" s="156">
        <v>2.61</v>
      </c>
      <c r="G321" s="156">
        <v>2.61</v>
      </c>
      <c r="H321" s="156">
        <v>2.61</v>
      </c>
      <c r="I321" s="156">
        <v>2.61</v>
      </c>
      <c r="J321" s="155"/>
      <c r="K321" s="158"/>
      <c r="L321" s="13" t="s">
        <v>19</v>
      </c>
      <c r="M321" s="9" t="s">
        <v>58</v>
      </c>
      <c r="N321" s="10">
        <f t="shared" si="51"/>
        <v>732.5</v>
      </c>
      <c r="O321" s="11">
        <v>146.5</v>
      </c>
      <c r="P321" s="11">
        <v>146.5</v>
      </c>
      <c r="Q321" s="11">
        <v>146.5</v>
      </c>
      <c r="R321" s="11">
        <v>146.5</v>
      </c>
      <c r="S321" s="11">
        <v>146.5</v>
      </c>
    </row>
    <row r="322" spans="1:19" s="12" customFormat="1" ht="15">
      <c r="A322" s="154"/>
      <c r="B322" s="155"/>
      <c r="C322" s="156"/>
      <c r="D322" s="156"/>
      <c r="E322" s="156"/>
      <c r="F322" s="156"/>
      <c r="G322" s="156"/>
      <c r="H322" s="156"/>
      <c r="I322" s="156"/>
      <c r="J322" s="155"/>
      <c r="K322" s="158"/>
      <c r="L322" s="14" t="s">
        <v>20</v>
      </c>
      <c r="M322" s="9" t="s">
        <v>58</v>
      </c>
      <c r="N322" s="10">
        <f t="shared" si="51"/>
        <v>0</v>
      </c>
      <c r="O322" s="11"/>
      <c r="P322" s="11"/>
      <c r="Q322" s="11"/>
      <c r="R322" s="11"/>
      <c r="S322" s="11"/>
    </row>
    <row r="323" spans="1:19" s="12" customFormat="1" ht="9.75" customHeight="1">
      <c r="A323" s="154"/>
      <c r="B323" s="155"/>
      <c r="C323" s="156"/>
      <c r="D323" s="156"/>
      <c r="E323" s="156"/>
      <c r="F323" s="156"/>
      <c r="G323" s="156"/>
      <c r="H323" s="156"/>
      <c r="I323" s="156"/>
      <c r="J323" s="155"/>
      <c r="K323" s="135" t="s">
        <v>13</v>
      </c>
      <c r="L323" s="8" t="s">
        <v>17</v>
      </c>
      <c r="M323" s="9" t="s">
        <v>58</v>
      </c>
      <c r="N323" s="10">
        <f t="shared" si="51"/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</row>
    <row r="324" spans="1:19" s="12" customFormat="1" ht="10.5" customHeight="1">
      <c r="A324" s="154"/>
      <c r="B324" s="155"/>
      <c r="C324" s="156">
        <v>0.6</v>
      </c>
      <c r="D324" s="156">
        <v>0.1</v>
      </c>
      <c r="E324" s="156">
        <v>0.1</v>
      </c>
      <c r="F324" s="156">
        <v>0.1</v>
      </c>
      <c r="G324" s="156">
        <v>0.1</v>
      </c>
      <c r="H324" s="156">
        <v>0.1</v>
      </c>
      <c r="I324" s="156">
        <v>0.1</v>
      </c>
      <c r="J324" s="155"/>
      <c r="K324" s="135"/>
      <c r="L324" s="13" t="s">
        <v>19</v>
      </c>
      <c r="M324" s="9" t="s">
        <v>58</v>
      </c>
      <c r="N324" s="10">
        <f t="shared" si="51"/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</row>
    <row r="325" spans="1:19" s="12" customFormat="1" ht="15">
      <c r="A325" s="154"/>
      <c r="B325" s="155"/>
      <c r="C325" s="156"/>
      <c r="D325" s="156"/>
      <c r="E325" s="156"/>
      <c r="F325" s="156"/>
      <c r="G325" s="156"/>
      <c r="H325" s="156"/>
      <c r="I325" s="156"/>
      <c r="J325" s="155"/>
      <c r="K325" s="135"/>
      <c r="L325" s="14" t="s">
        <v>20</v>
      </c>
      <c r="M325" s="9" t="s">
        <v>58</v>
      </c>
      <c r="N325" s="10">
        <f t="shared" si="51"/>
        <v>88</v>
      </c>
      <c r="O325" s="11">
        <v>17.6</v>
      </c>
      <c r="P325" s="11">
        <v>17.6</v>
      </c>
      <c r="Q325" s="11">
        <v>17.6</v>
      </c>
      <c r="R325" s="11">
        <v>17.6</v>
      </c>
      <c r="S325" s="11">
        <v>17.6</v>
      </c>
    </row>
    <row r="326" spans="1:19" s="12" customFormat="1" ht="15">
      <c r="A326" s="154"/>
      <c r="B326" s="155"/>
      <c r="C326" s="156"/>
      <c r="D326" s="156"/>
      <c r="E326" s="156"/>
      <c r="F326" s="156"/>
      <c r="G326" s="156"/>
      <c r="H326" s="156"/>
      <c r="I326" s="156"/>
      <c r="J326" s="155"/>
      <c r="K326" s="135" t="s">
        <v>14</v>
      </c>
      <c r="L326" s="8" t="s">
        <v>17</v>
      </c>
      <c r="M326" s="9" t="s">
        <v>58</v>
      </c>
      <c r="N326" s="10">
        <f t="shared" si="51"/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</row>
    <row r="327" spans="1:19" s="12" customFormat="1" ht="9" customHeight="1">
      <c r="A327" s="154"/>
      <c r="B327" s="155"/>
      <c r="C327" s="30">
        <v>105.54</v>
      </c>
      <c r="D327" s="30">
        <v>17.24</v>
      </c>
      <c r="E327" s="30">
        <v>17.54</v>
      </c>
      <c r="F327" s="30">
        <v>17.64</v>
      </c>
      <c r="G327" s="30">
        <v>17.64</v>
      </c>
      <c r="H327" s="30">
        <v>17.74</v>
      </c>
      <c r="I327" s="30">
        <v>17.74</v>
      </c>
      <c r="J327" s="155"/>
      <c r="K327" s="135"/>
      <c r="L327" s="13" t="s">
        <v>19</v>
      </c>
      <c r="M327" s="9" t="s">
        <v>58</v>
      </c>
      <c r="N327" s="10">
        <f t="shared" si="51"/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</row>
    <row r="328" spans="1:19" s="12" customFormat="1" ht="15">
      <c r="A328" s="154"/>
      <c r="B328" s="155"/>
      <c r="C328" s="68">
        <v>80.52</v>
      </c>
      <c r="D328" s="68">
        <v>12.65</v>
      </c>
      <c r="E328" s="68">
        <v>12.87</v>
      </c>
      <c r="F328" s="68">
        <v>13.25</v>
      </c>
      <c r="G328" s="68">
        <v>13.35</v>
      </c>
      <c r="H328" s="68">
        <v>13.95</v>
      </c>
      <c r="I328" s="68">
        <v>14.45</v>
      </c>
      <c r="J328" s="155"/>
      <c r="K328" s="135"/>
      <c r="L328" s="14" t="s">
        <v>20</v>
      </c>
      <c r="M328" s="9" t="s">
        <v>58</v>
      </c>
      <c r="N328" s="10">
        <f t="shared" si="51"/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</row>
    <row r="329" spans="1:19" s="12" customFormat="1" ht="15">
      <c r="A329" s="144" t="s">
        <v>21</v>
      </c>
      <c r="B329" s="144"/>
      <c r="C329" s="17"/>
      <c r="D329" s="17"/>
      <c r="E329" s="17"/>
      <c r="F329" s="17"/>
      <c r="G329" s="17"/>
      <c r="H329" s="17"/>
      <c r="I329" s="17"/>
      <c r="J329" s="144"/>
      <c r="K329" s="144"/>
      <c r="L329" s="8" t="s">
        <v>17</v>
      </c>
      <c r="M329" s="18" t="s">
        <v>58</v>
      </c>
      <c r="N329" s="19">
        <f t="shared" si="51"/>
        <v>0</v>
      </c>
      <c r="O329" s="20">
        <f aca="true" t="shared" si="52" ref="O329:S331">O317+O320+O323+O326</f>
        <v>0</v>
      </c>
      <c r="P329" s="20">
        <f t="shared" si="52"/>
        <v>0</v>
      </c>
      <c r="Q329" s="20">
        <f t="shared" si="52"/>
        <v>0</v>
      </c>
      <c r="R329" s="20">
        <f t="shared" si="52"/>
        <v>0</v>
      </c>
      <c r="S329" s="20">
        <f t="shared" si="52"/>
        <v>0</v>
      </c>
    </row>
    <row r="330" spans="1:19" s="12" customFormat="1" ht="15">
      <c r="A330" s="136"/>
      <c r="B330" s="136"/>
      <c r="C330" s="17"/>
      <c r="D330" s="17"/>
      <c r="E330" s="17"/>
      <c r="F330" s="17"/>
      <c r="G330" s="17"/>
      <c r="H330" s="17"/>
      <c r="I330" s="17"/>
      <c r="J330" s="136"/>
      <c r="K330" s="136"/>
      <c r="L330" s="13" t="s">
        <v>19</v>
      </c>
      <c r="M330" s="21" t="s">
        <v>58</v>
      </c>
      <c r="N330" s="22">
        <f t="shared" si="51"/>
        <v>732.5</v>
      </c>
      <c r="O330" s="23">
        <f t="shared" si="52"/>
        <v>146.5</v>
      </c>
      <c r="P330" s="23">
        <f t="shared" si="52"/>
        <v>146.5</v>
      </c>
      <c r="Q330" s="23">
        <f t="shared" si="52"/>
        <v>146.5</v>
      </c>
      <c r="R330" s="23">
        <f t="shared" si="52"/>
        <v>146.5</v>
      </c>
      <c r="S330" s="23">
        <f t="shared" si="52"/>
        <v>146.5</v>
      </c>
    </row>
    <row r="331" spans="1:19" s="12" customFormat="1" ht="15">
      <c r="A331" s="136"/>
      <c r="B331" s="136"/>
      <c r="C331" s="17"/>
      <c r="D331" s="17"/>
      <c r="E331" s="17"/>
      <c r="F331" s="17"/>
      <c r="G331" s="17"/>
      <c r="H331" s="17"/>
      <c r="I331" s="17"/>
      <c r="J331" s="136"/>
      <c r="K331" s="136"/>
      <c r="L331" s="14" t="s">
        <v>20</v>
      </c>
      <c r="M331" s="24" t="s">
        <v>58</v>
      </c>
      <c r="N331" s="25">
        <f t="shared" si="51"/>
        <v>2355</v>
      </c>
      <c r="O331" s="26">
        <f t="shared" si="52"/>
        <v>471</v>
      </c>
      <c r="P331" s="26">
        <f t="shared" si="52"/>
        <v>471</v>
      </c>
      <c r="Q331" s="26">
        <f t="shared" si="52"/>
        <v>471</v>
      </c>
      <c r="R331" s="26">
        <f t="shared" si="52"/>
        <v>471</v>
      </c>
      <c r="S331" s="26">
        <f t="shared" si="52"/>
        <v>471</v>
      </c>
    </row>
    <row r="332" spans="1:19" s="12" customFormat="1" ht="15">
      <c r="A332" s="137"/>
      <c r="B332" s="137"/>
      <c r="C332" s="17"/>
      <c r="D332" s="17"/>
      <c r="E332" s="17"/>
      <c r="F332" s="17"/>
      <c r="G332" s="17"/>
      <c r="H332" s="17"/>
      <c r="I332" s="17"/>
      <c r="J332" s="137"/>
      <c r="K332" s="137"/>
      <c r="L332" s="27" t="s">
        <v>21</v>
      </c>
      <c r="M332" s="28" t="s">
        <v>58</v>
      </c>
      <c r="N332" s="29">
        <f aca="true" t="shared" si="53" ref="N332:S332">SUM(N329:N331)</f>
        <v>3087.5</v>
      </c>
      <c r="O332" s="29">
        <f t="shared" si="53"/>
        <v>617.5</v>
      </c>
      <c r="P332" s="29">
        <f t="shared" si="53"/>
        <v>617.5</v>
      </c>
      <c r="Q332" s="29">
        <f t="shared" si="53"/>
        <v>617.5</v>
      </c>
      <c r="R332" s="29">
        <f t="shared" si="53"/>
        <v>617.5</v>
      </c>
      <c r="S332" s="29">
        <f t="shared" si="53"/>
        <v>617.5</v>
      </c>
    </row>
    <row r="333" spans="1:19" s="12" customFormat="1" ht="15">
      <c r="A333" s="154"/>
      <c r="B333" s="155"/>
      <c r="C333" s="160">
        <v>1528.14</v>
      </c>
      <c r="D333" s="160">
        <v>252.17</v>
      </c>
      <c r="E333" s="160">
        <v>253.56</v>
      </c>
      <c r="F333" s="160">
        <v>254.52</v>
      </c>
      <c r="G333" s="160">
        <v>255.09</v>
      </c>
      <c r="H333" s="160">
        <v>256.3</v>
      </c>
      <c r="I333" s="160">
        <v>256.5</v>
      </c>
      <c r="J333" s="155" t="s">
        <v>59</v>
      </c>
      <c r="K333" s="157" t="s">
        <v>11</v>
      </c>
      <c r="L333" s="8" t="s">
        <v>17</v>
      </c>
      <c r="M333" s="9" t="s">
        <v>60</v>
      </c>
      <c r="N333" s="10">
        <f aca="true" t="shared" si="54" ref="N333:N347">SUM(O333:S333)</f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</row>
    <row r="334" spans="1:19" s="12" customFormat="1" ht="15">
      <c r="A334" s="154"/>
      <c r="B334" s="155"/>
      <c r="C334" s="160"/>
      <c r="D334" s="160"/>
      <c r="E334" s="160"/>
      <c r="F334" s="160"/>
      <c r="G334" s="160"/>
      <c r="H334" s="160"/>
      <c r="I334" s="160"/>
      <c r="J334" s="155"/>
      <c r="K334" s="157"/>
      <c r="L334" s="13" t="s">
        <v>19</v>
      </c>
      <c r="M334" s="9" t="s">
        <v>60</v>
      </c>
      <c r="N334" s="10">
        <f t="shared" si="54"/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</row>
    <row r="335" spans="1:19" s="12" customFormat="1" ht="15">
      <c r="A335" s="154"/>
      <c r="B335" s="155"/>
      <c r="C335" s="160"/>
      <c r="D335" s="160"/>
      <c r="E335" s="160"/>
      <c r="F335" s="160"/>
      <c r="G335" s="160"/>
      <c r="H335" s="160"/>
      <c r="I335" s="160"/>
      <c r="J335" s="155"/>
      <c r="K335" s="157"/>
      <c r="L335" s="14" t="s">
        <v>20</v>
      </c>
      <c r="M335" s="9" t="s">
        <v>60</v>
      </c>
      <c r="N335" s="10">
        <f t="shared" si="54"/>
        <v>13125</v>
      </c>
      <c r="O335" s="11">
        <v>2657</v>
      </c>
      <c r="P335" s="11">
        <v>2617</v>
      </c>
      <c r="Q335" s="11">
        <v>2617</v>
      </c>
      <c r="R335" s="11">
        <v>2617</v>
      </c>
      <c r="S335" s="11">
        <v>2617</v>
      </c>
    </row>
    <row r="336" spans="1:19" s="12" customFormat="1" ht="15">
      <c r="A336" s="154"/>
      <c r="B336" s="155"/>
      <c r="C336" s="160"/>
      <c r="D336" s="160"/>
      <c r="E336" s="160"/>
      <c r="F336" s="160"/>
      <c r="G336" s="160"/>
      <c r="H336" s="160"/>
      <c r="I336" s="160"/>
      <c r="J336" s="155"/>
      <c r="K336" s="158" t="s">
        <v>12</v>
      </c>
      <c r="L336" s="8" t="s">
        <v>17</v>
      </c>
      <c r="M336" s="9" t="s">
        <v>60</v>
      </c>
      <c r="N336" s="10">
        <f t="shared" si="54"/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</row>
    <row r="337" spans="1:19" s="12" customFormat="1" ht="15">
      <c r="A337" s="154"/>
      <c r="B337" s="155"/>
      <c r="C337" s="156">
        <v>15.66</v>
      </c>
      <c r="D337" s="156">
        <v>2.61</v>
      </c>
      <c r="E337" s="156">
        <v>2.61</v>
      </c>
      <c r="F337" s="156">
        <v>2.61</v>
      </c>
      <c r="G337" s="156">
        <v>2.61</v>
      </c>
      <c r="H337" s="156">
        <v>2.61</v>
      </c>
      <c r="I337" s="156">
        <v>2.61</v>
      </c>
      <c r="J337" s="155"/>
      <c r="K337" s="158"/>
      <c r="L337" s="13" t="s">
        <v>19</v>
      </c>
      <c r="M337" s="9" t="s">
        <v>60</v>
      </c>
      <c r="N337" s="10">
        <f t="shared" si="54"/>
        <v>3818.5</v>
      </c>
      <c r="O337" s="11">
        <v>754.5</v>
      </c>
      <c r="P337" s="11">
        <v>762.5</v>
      </c>
      <c r="Q337" s="11">
        <v>764.5</v>
      </c>
      <c r="R337" s="11">
        <v>767.5</v>
      </c>
      <c r="S337" s="11">
        <v>769.5</v>
      </c>
    </row>
    <row r="338" spans="1:19" s="12" customFormat="1" ht="15">
      <c r="A338" s="154"/>
      <c r="B338" s="155"/>
      <c r="C338" s="156"/>
      <c r="D338" s="156"/>
      <c r="E338" s="156"/>
      <c r="F338" s="156"/>
      <c r="G338" s="156"/>
      <c r="H338" s="156"/>
      <c r="I338" s="156"/>
      <c r="J338" s="155"/>
      <c r="K338" s="158"/>
      <c r="L338" s="14" t="s">
        <v>20</v>
      </c>
      <c r="M338" s="9" t="s">
        <v>60</v>
      </c>
      <c r="N338" s="10">
        <f t="shared" si="54"/>
        <v>0</v>
      </c>
      <c r="O338" s="11"/>
      <c r="P338" s="11"/>
      <c r="Q338" s="11"/>
      <c r="R338" s="11"/>
      <c r="S338" s="11"/>
    </row>
    <row r="339" spans="1:19" s="12" customFormat="1" ht="15">
      <c r="A339" s="154"/>
      <c r="B339" s="155"/>
      <c r="C339" s="156"/>
      <c r="D339" s="156"/>
      <c r="E339" s="156"/>
      <c r="F339" s="156"/>
      <c r="G339" s="156"/>
      <c r="H339" s="156"/>
      <c r="I339" s="156"/>
      <c r="J339" s="155"/>
      <c r="K339" s="135" t="s">
        <v>13</v>
      </c>
      <c r="L339" s="8" t="s">
        <v>17</v>
      </c>
      <c r="M339" s="9" t="s">
        <v>60</v>
      </c>
      <c r="N339" s="10">
        <f t="shared" si="54"/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</row>
    <row r="340" spans="1:19" s="12" customFormat="1" ht="15">
      <c r="A340" s="154"/>
      <c r="B340" s="155"/>
      <c r="C340" s="156">
        <v>0.6</v>
      </c>
      <c r="D340" s="156">
        <v>0.1</v>
      </c>
      <c r="E340" s="156">
        <v>0.1</v>
      </c>
      <c r="F340" s="156">
        <v>0.1</v>
      </c>
      <c r="G340" s="156">
        <v>0.1</v>
      </c>
      <c r="H340" s="156">
        <v>0.1</v>
      </c>
      <c r="I340" s="156">
        <v>0.1</v>
      </c>
      <c r="J340" s="155"/>
      <c r="K340" s="135"/>
      <c r="L340" s="13" t="s">
        <v>19</v>
      </c>
      <c r="M340" s="9" t="s">
        <v>60</v>
      </c>
      <c r="N340" s="10">
        <f t="shared" si="54"/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</row>
    <row r="341" spans="1:19" s="12" customFormat="1" ht="15">
      <c r="A341" s="154"/>
      <c r="B341" s="155"/>
      <c r="C341" s="156"/>
      <c r="D341" s="156"/>
      <c r="E341" s="156"/>
      <c r="F341" s="156"/>
      <c r="G341" s="156"/>
      <c r="H341" s="156"/>
      <c r="I341" s="156"/>
      <c r="J341" s="155"/>
      <c r="K341" s="135"/>
      <c r="L341" s="14" t="s">
        <v>20</v>
      </c>
      <c r="M341" s="9" t="s">
        <v>60</v>
      </c>
      <c r="N341" s="10">
        <f t="shared" si="54"/>
        <v>180</v>
      </c>
      <c r="O341" s="11">
        <v>30</v>
      </c>
      <c r="P341" s="11">
        <v>30</v>
      </c>
      <c r="Q341" s="11">
        <v>40</v>
      </c>
      <c r="R341" s="11">
        <v>40</v>
      </c>
      <c r="S341" s="11">
        <v>40</v>
      </c>
    </row>
    <row r="342" spans="1:19" s="12" customFormat="1" ht="15">
      <c r="A342" s="154"/>
      <c r="B342" s="155"/>
      <c r="C342" s="156"/>
      <c r="D342" s="156"/>
      <c r="E342" s="156"/>
      <c r="F342" s="156"/>
      <c r="G342" s="156"/>
      <c r="H342" s="156"/>
      <c r="I342" s="156"/>
      <c r="J342" s="155"/>
      <c r="K342" s="135" t="s">
        <v>14</v>
      </c>
      <c r="L342" s="8" t="s">
        <v>17</v>
      </c>
      <c r="M342" s="9" t="s">
        <v>60</v>
      </c>
      <c r="N342" s="10">
        <f t="shared" si="54"/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</row>
    <row r="343" spans="1:19" s="12" customFormat="1" ht="15">
      <c r="A343" s="154"/>
      <c r="B343" s="155"/>
      <c r="C343" s="30">
        <v>105.54</v>
      </c>
      <c r="D343" s="30">
        <v>17.24</v>
      </c>
      <c r="E343" s="30">
        <v>17.54</v>
      </c>
      <c r="F343" s="30">
        <v>17.64</v>
      </c>
      <c r="G343" s="30">
        <v>17.64</v>
      </c>
      <c r="H343" s="30">
        <v>17.74</v>
      </c>
      <c r="I343" s="30">
        <v>17.74</v>
      </c>
      <c r="J343" s="155"/>
      <c r="K343" s="135"/>
      <c r="L343" s="13" t="s">
        <v>19</v>
      </c>
      <c r="M343" s="9" t="s">
        <v>60</v>
      </c>
      <c r="N343" s="10">
        <f t="shared" si="54"/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</row>
    <row r="344" spans="1:19" s="12" customFormat="1" ht="15">
      <c r="A344" s="154"/>
      <c r="B344" s="155"/>
      <c r="C344" s="68">
        <v>80.52</v>
      </c>
      <c r="D344" s="68">
        <v>12.65</v>
      </c>
      <c r="E344" s="68">
        <v>12.87</v>
      </c>
      <c r="F344" s="68">
        <v>13.25</v>
      </c>
      <c r="G344" s="68">
        <v>13.35</v>
      </c>
      <c r="H344" s="68">
        <v>13.95</v>
      </c>
      <c r="I344" s="68">
        <v>14.45</v>
      </c>
      <c r="J344" s="155"/>
      <c r="K344" s="135"/>
      <c r="L344" s="14" t="s">
        <v>20</v>
      </c>
      <c r="M344" s="9" t="s">
        <v>60</v>
      </c>
      <c r="N344" s="10">
        <f t="shared" si="54"/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</row>
    <row r="345" spans="1:19" s="12" customFormat="1" ht="15">
      <c r="A345" s="144" t="s">
        <v>21</v>
      </c>
      <c r="B345" s="144"/>
      <c r="C345" s="17"/>
      <c r="D345" s="17"/>
      <c r="E345" s="17"/>
      <c r="F345" s="17"/>
      <c r="G345" s="17"/>
      <c r="H345" s="17"/>
      <c r="I345" s="17"/>
      <c r="J345" s="144"/>
      <c r="K345" s="144"/>
      <c r="L345" s="8" t="s">
        <v>17</v>
      </c>
      <c r="M345" s="18" t="s">
        <v>60</v>
      </c>
      <c r="N345" s="19">
        <f t="shared" si="54"/>
        <v>0</v>
      </c>
      <c r="O345" s="20">
        <f aca="true" t="shared" si="55" ref="O345:S347">O333+O336+O339+O342</f>
        <v>0</v>
      </c>
      <c r="P345" s="20">
        <f t="shared" si="55"/>
        <v>0</v>
      </c>
      <c r="Q345" s="20">
        <f t="shared" si="55"/>
        <v>0</v>
      </c>
      <c r="R345" s="20">
        <f t="shared" si="55"/>
        <v>0</v>
      </c>
      <c r="S345" s="20">
        <f t="shared" si="55"/>
        <v>0</v>
      </c>
    </row>
    <row r="346" spans="1:19" s="12" customFormat="1" ht="15">
      <c r="A346" s="136"/>
      <c r="B346" s="136"/>
      <c r="C346" s="17"/>
      <c r="D346" s="17"/>
      <c r="E346" s="17"/>
      <c r="F346" s="17"/>
      <c r="G346" s="17"/>
      <c r="H346" s="17"/>
      <c r="I346" s="17"/>
      <c r="J346" s="136"/>
      <c r="K346" s="136"/>
      <c r="L346" s="13" t="s">
        <v>19</v>
      </c>
      <c r="M346" s="21" t="s">
        <v>60</v>
      </c>
      <c r="N346" s="22">
        <f t="shared" si="54"/>
        <v>3818.5</v>
      </c>
      <c r="O346" s="23">
        <f t="shared" si="55"/>
        <v>754.5</v>
      </c>
      <c r="P346" s="23">
        <f t="shared" si="55"/>
        <v>762.5</v>
      </c>
      <c r="Q346" s="23">
        <f t="shared" si="55"/>
        <v>764.5</v>
      </c>
      <c r="R346" s="23">
        <f t="shared" si="55"/>
        <v>767.5</v>
      </c>
      <c r="S346" s="23">
        <f t="shared" si="55"/>
        <v>769.5</v>
      </c>
    </row>
    <row r="347" spans="1:19" s="12" customFormat="1" ht="15">
      <c r="A347" s="136"/>
      <c r="B347" s="136"/>
      <c r="C347" s="17"/>
      <c r="D347" s="17"/>
      <c r="E347" s="17"/>
      <c r="F347" s="17"/>
      <c r="G347" s="17"/>
      <c r="H347" s="17"/>
      <c r="I347" s="17"/>
      <c r="J347" s="136"/>
      <c r="K347" s="136"/>
      <c r="L347" s="14" t="s">
        <v>20</v>
      </c>
      <c r="M347" s="24" t="s">
        <v>60</v>
      </c>
      <c r="N347" s="25">
        <f t="shared" si="54"/>
        <v>13305</v>
      </c>
      <c r="O347" s="26">
        <f t="shared" si="55"/>
        <v>2687</v>
      </c>
      <c r="P347" s="26">
        <f t="shared" si="55"/>
        <v>2647</v>
      </c>
      <c r="Q347" s="26">
        <f t="shared" si="55"/>
        <v>2657</v>
      </c>
      <c r="R347" s="26">
        <f t="shared" si="55"/>
        <v>2657</v>
      </c>
      <c r="S347" s="26">
        <f t="shared" si="55"/>
        <v>2657</v>
      </c>
    </row>
    <row r="348" spans="1:19" s="12" customFormat="1" ht="15">
      <c r="A348" s="137"/>
      <c r="B348" s="137"/>
      <c r="C348" s="17"/>
      <c r="D348" s="17"/>
      <c r="E348" s="17"/>
      <c r="F348" s="17"/>
      <c r="G348" s="17"/>
      <c r="H348" s="17"/>
      <c r="I348" s="17"/>
      <c r="J348" s="137"/>
      <c r="K348" s="137"/>
      <c r="L348" s="27" t="s">
        <v>21</v>
      </c>
      <c r="M348" s="28" t="s">
        <v>60</v>
      </c>
      <c r="N348" s="29">
        <f aca="true" t="shared" si="56" ref="N348:S348">SUM(N345:N347)</f>
        <v>17123.5</v>
      </c>
      <c r="O348" s="29">
        <f t="shared" si="56"/>
        <v>3441.5</v>
      </c>
      <c r="P348" s="29">
        <f t="shared" si="56"/>
        <v>3409.5</v>
      </c>
      <c r="Q348" s="29">
        <f t="shared" si="56"/>
        <v>3421.5</v>
      </c>
      <c r="R348" s="29">
        <f t="shared" si="56"/>
        <v>3424.5</v>
      </c>
      <c r="S348" s="29">
        <f t="shared" si="56"/>
        <v>3426.5</v>
      </c>
    </row>
    <row r="349" spans="1:19" s="12" customFormat="1" ht="15">
      <c r="A349" s="153"/>
      <c r="B349" s="153"/>
      <c r="C349" s="34"/>
      <c r="D349" s="34"/>
      <c r="E349" s="34"/>
      <c r="F349" s="34"/>
      <c r="G349" s="34"/>
      <c r="H349" s="34"/>
      <c r="I349" s="34"/>
      <c r="J349" s="159" t="s">
        <v>61</v>
      </c>
      <c r="K349" s="157" t="s">
        <v>11</v>
      </c>
      <c r="L349" s="8" t="s">
        <v>17</v>
      </c>
      <c r="M349" s="9" t="s">
        <v>27</v>
      </c>
      <c r="N349" s="6">
        <f aca="true" t="shared" si="57" ref="N349:N363">SUM(O349:S349)</f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</row>
    <row r="350" spans="1:19" s="12" customFormat="1" ht="15">
      <c r="A350" s="153"/>
      <c r="B350" s="153"/>
      <c r="C350" s="34"/>
      <c r="D350" s="34"/>
      <c r="E350" s="34"/>
      <c r="F350" s="34"/>
      <c r="G350" s="34"/>
      <c r="H350" s="34"/>
      <c r="I350" s="34"/>
      <c r="J350" s="159"/>
      <c r="K350" s="157"/>
      <c r="L350" s="13" t="s">
        <v>19</v>
      </c>
      <c r="M350" s="9" t="s">
        <v>27</v>
      </c>
      <c r="N350" s="6">
        <f t="shared" si="57"/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</row>
    <row r="351" spans="1:19" s="12" customFormat="1" ht="15">
      <c r="A351" s="153"/>
      <c r="B351" s="153"/>
      <c r="C351" s="34"/>
      <c r="D351" s="34"/>
      <c r="E351" s="34"/>
      <c r="F351" s="34"/>
      <c r="G351" s="34"/>
      <c r="H351" s="34"/>
      <c r="I351" s="34"/>
      <c r="J351" s="159"/>
      <c r="K351" s="157"/>
      <c r="L351" s="14" t="s">
        <v>20</v>
      </c>
      <c r="M351" s="9" t="s">
        <v>27</v>
      </c>
      <c r="N351" s="6">
        <f t="shared" si="57"/>
        <v>6</v>
      </c>
      <c r="O351" s="11">
        <v>1</v>
      </c>
      <c r="P351" s="11">
        <v>1</v>
      </c>
      <c r="Q351" s="11">
        <v>2</v>
      </c>
      <c r="R351" s="11">
        <v>1</v>
      </c>
      <c r="S351" s="11">
        <v>1</v>
      </c>
    </row>
    <row r="352" spans="1:19" s="12" customFormat="1" ht="15">
      <c r="A352" s="153"/>
      <c r="B352" s="153"/>
      <c r="C352" s="34"/>
      <c r="D352" s="34"/>
      <c r="E352" s="34"/>
      <c r="F352" s="34"/>
      <c r="G352" s="34"/>
      <c r="H352" s="34"/>
      <c r="I352" s="34"/>
      <c r="J352" s="159"/>
      <c r="K352" s="158" t="s">
        <v>12</v>
      </c>
      <c r="L352" s="8" t="s">
        <v>17</v>
      </c>
      <c r="M352" s="9" t="s">
        <v>27</v>
      </c>
      <c r="N352" s="6">
        <f t="shared" si="57"/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</row>
    <row r="353" spans="1:19" s="12" customFormat="1" ht="15">
      <c r="A353" s="153"/>
      <c r="B353" s="153"/>
      <c r="C353" s="34"/>
      <c r="D353" s="34"/>
      <c r="E353" s="34"/>
      <c r="F353" s="34"/>
      <c r="G353" s="34"/>
      <c r="H353" s="34"/>
      <c r="I353" s="34"/>
      <c r="J353" s="159"/>
      <c r="K353" s="158"/>
      <c r="L353" s="13" t="s">
        <v>19</v>
      </c>
      <c r="M353" s="9" t="s">
        <v>27</v>
      </c>
      <c r="N353" s="6">
        <f t="shared" si="57"/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</row>
    <row r="354" spans="1:19" s="12" customFormat="1" ht="15">
      <c r="A354" s="153"/>
      <c r="B354" s="153"/>
      <c r="C354" s="34"/>
      <c r="D354" s="34"/>
      <c r="E354" s="34"/>
      <c r="F354" s="34"/>
      <c r="G354" s="34"/>
      <c r="H354" s="34"/>
      <c r="I354" s="34"/>
      <c r="J354" s="159"/>
      <c r="K354" s="158"/>
      <c r="L354" s="14" t="s">
        <v>20</v>
      </c>
      <c r="M354" s="9" t="s">
        <v>27</v>
      </c>
      <c r="N354" s="6">
        <f t="shared" si="57"/>
        <v>22</v>
      </c>
      <c r="O354" s="11">
        <v>4</v>
      </c>
      <c r="P354" s="11">
        <v>5</v>
      </c>
      <c r="Q354" s="11">
        <v>4</v>
      </c>
      <c r="R354" s="11">
        <v>5</v>
      </c>
      <c r="S354" s="11">
        <v>4</v>
      </c>
    </row>
    <row r="355" spans="1:19" s="12" customFormat="1" ht="15">
      <c r="A355" s="153"/>
      <c r="B355" s="153"/>
      <c r="C355" s="34"/>
      <c r="D355" s="34"/>
      <c r="E355" s="34"/>
      <c r="F355" s="34"/>
      <c r="G355" s="34"/>
      <c r="H355" s="34"/>
      <c r="I355" s="34"/>
      <c r="J355" s="159"/>
      <c r="K355" s="135" t="s">
        <v>13</v>
      </c>
      <c r="L355" s="8" t="s">
        <v>17</v>
      </c>
      <c r="M355" s="9" t="s">
        <v>27</v>
      </c>
      <c r="N355" s="6">
        <f t="shared" si="57"/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</row>
    <row r="356" spans="1:19" s="12" customFormat="1" ht="15">
      <c r="A356" s="153"/>
      <c r="B356" s="153"/>
      <c r="C356" s="34"/>
      <c r="D356" s="34"/>
      <c r="E356" s="34"/>
      <c r="F356" s="34"/>
      <c r="G356" s="34"/>
      <c r="H356" s="34"/>
      <c r="I356" s="34"/>
      <c r="J356" s="159"/>
      <c r="K356" s="135"/>
      <c r="L356" s="13" t="s">
        <v>19</v>
      </c>
      <c r="M356" s="9" t="s">
        <v>27</v>
      </c>
      <c r="N356" s="6">
        <f t="shared" si="57"/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</row>
    <row r="357" spans="1:19" s="12" customFormat="1" ht="15">
      <c r="A357" s="153"/>
      <c r="B357" s="153"/>
      <c r="C357" s="34"/>
      <c r="D357" s="34"/>
      <c r="E357" s="34"/>
      <c r="F357" s="34"/>
      <c r="G357" s="34"/>
      <c r="H357" s="34"/>
      <c r="I357" s="34"/>
      <c r="J357" s="159"/>
      <c r="K357" s="135"/>
      <c r="L357" s="14" t="s">
        <v>20</v>
      </c>
      <c r="M357" s="9" t="s">
        <v>27</v>
      </c>
      <c r="N357" s="6">
        <f t="shared" si="57"/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</row>
    <row r="358" spans="1:19" s="12" customFormat="1" ht="15">
      <c r="A358" s="153"/>
      <c r="B358" s="153"/>
      <c r="C358" s="34"/>
      <c r="D358" s="34"/>
      <c r="E358" s="34"/>
      <c r="F358" s="34"/>
      <c r="G358" s="34"/>
      <c r="H358" s="34"/>
      <c r="I358" s="34"/>
      <c r="J358" s="159"/>
      <c r="K358" s="135" t="s">
        <v>14</v>
      </c>
      <c r="L358" s="8" t="s">
        <v>17</v>
      </c>
      <c r="M358" s="9" t="s">
        <v>27</v>
      </c>
      <c r="N358" s="6">
        <f t="shared" si="57"/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</row>
    <row r="359" spans="1:19" s="12" customFormat="1" ht="15">
      <c r="A359" s="153"/>
      <c r="B359" s="153"/>
      <c r="C359" s="34"/>
      <c r="D359" s="34"/>
      <c r="E359" s="34"/>
      <c r="F359" s="34"/>
      <c r="G359" s="34"/>
      <c r="H359" s="34"/>
      <c r="I359" s="34"/>
      <c r="J359" s="159"/>
      <c r="K359" s="135"/>
      <c r="L359" s="13" t="s">
        <v>19</v>
      </c>
      <c r="M359" s="9" t="s">
        <v>27</v>
      </c>
      <c r="N359" s="6">
        <f t="shared" si="57"/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</row>
    <row r="360" spans="1:19" s="12" customFormat="1" ht="15">
      <c r="A360" s="153"/>
      <c r="B360" s="153"/>
      <c r="C360" s="34"/>
      <c r="D360" s="34"/>
      <c r="E360" s="34"/>
      <c r="F360" s="34"/>
      <c r="G360" s="34"/>
      <c r="H360" s="34"/>
      <c r="I360" s="34"/>
      <c r="J360" s="159"/>
      <c r="K360" s="135"/>
      <c r="L360" s="14" t="s">
        <v>20</v>
      </c>
      <c r="M360" s="9" t="s">
        <v>27</v>
      </c>
      <c r="N360" s="6">
        <f t="shared" si="57"/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</row>
    <row r="361" spans="1:19" s="12" customFormat="1" ht="15">
      <c r="A361" s="144" t="s">
        <v>21</v>
      </c>
      <c r="B361" s="144"/>
      <c r="C361" s="17"/>
      <c r="D361" s="17"/>
      <c r="E361" s="17"/>
      <c r="F361" s="17"/>
      <c r="G361" s="17"/>
      <c r="H361" s="17"/>
      <c r="I361" s="17"/>
      <c r="J361" s="144"/>
      <c r="K361" s="144"/>
      <c r="L361" s="8" t="s">
        <v>17</v>
      </c>
      <c r="M361" s="18" t="s">
        <v>27</v>
      </c>
      <c r="N361" s="37">
        <f t="shared" si="57"/>
        <v>0</v>
      </c>
      <c r="O361" s="38">
        <f aca="true" t="shared" si="58" ref="O361:S363">O349+O352+O355+O358</f>
        <v>0</v>
      </c>
      <c r="P361" s="38">
        <f t="shared" si="58"/>
        <v>0</v>
      </c>
      <c r="Q361" s="38">
        <f t="shared" si="58"/>
        <v>0</v>
      </c>
      <c r="R361" s="38">
        <f t="shared" si="58"/>
        <v>0</v>
      </c>
      <c r="S361" s="38">
        <f t="shared" si="58"/>
        <v>0</v>
      </c>
    </row>
    <row r="362" spans="1:19" s="12" customFormat="1" ht="15">
      <c r="A362" s="136"/>
      <c r="B362" s="136"/>
      <c r="C362" s="17"/>
      <c r="D362" s="17"/>
      <c r="E362" s="17"/>
      <c r="F362" s="17"/>
      <c r="G362" s="17"/>
      <c r="H362" s="17"/>
      <c r="I362" s="17"/>
      <c r="J362" s="136"/>
      <c r="K362" s="136"/>
      <c r="L362" s="13" t="s">
        <v>19</v>
      </c>
      <c r="M362" s="21" t="s">
        <v>27</v>
      </c>
      <c r="N362" s="39">
        <f t="shared" si="57"/>
        <v>0</v>
      </c>
      <c r="O362" s="40">
        <f t="shared" si="58"/>
        <v>0</v>
      </c>
      <c r="P362" s="40">
        <f t="shared" si="58"/>
        <v>0</v>
      </c>
      <c r="Q362" s="40">
        <f t="shared" si="58"/>
        <v>0</v>
      </c>
      <c r="R362" s="40">
        <f t="shared" si="58"/>
        <v>0</v>
      </c>
      <c r="S362" s="40">
        <f t="shared" si="58"/>
        <v>0</v>
      </c>
    </row>
    <row r="363" spans="1:19" s="12" customFormat="1" ht="15">
      <c r="A363" s="136"/>
      <c r="B363" s="136"/>
      <c r="C363" s="17"/>
      <c r="D363" s="17"/>
      <c r="E363" s="17"/>
      <c r="F363" s="17"/>
      <c r="G363" s="17"/>
      <c r="H363" s="17"/>
      <c r="I363" s="17"/>
      <c r="J363" s="136"/>
      <c r="K363" s="136"/>
      <c r="L363" s="14" t="s">
        <v>20</v>
      </c>
      <c r="M363" s="24" t="s">
        <v>27</v>
      </c>
      <c r="N363" s="41">
        <f t="shared" si="57"/>
        <v>28</v>
      </c>
      <c r="O363" s="42">
        <f t="shared" si="58"/>
        <v>5</v>
      </c>
      <c r="P363" s="42">
        <f t="shared" si="58"/>
        <v>6</v>
      </c>
      <c r="Q363" s="42">
        <f t="shared" si="58"/>
        <v>6</v>
      </c>
      <c r="R363" s="42">
        <f t="shared" si="58"/>
        <v>6</v>
      </c>
      <c r="S363" s="42">
        <f t="shared" si="58"/>
        <v>5</v>
      </c>
    </row>
    <row r="364" spans="1:19" s="12" customFormat="1" ht="15">
      <c r="A364" s="137"/>
      <c r="B364" s="137"/>
      <c r="C364" s="17"/>
      <c r="D364" s="17"/>
      <c r="E364" s="17"/>
      <c r="F364" s="17"/>
      <c r="G364" s="17"/>
      <c r="H364" s="17"/>
      <c r="I364" s="17"/>
      <c r="J364" s="137"/>
      <c r="K364" s="137"/>
      <c r="L364" s="27" t="s">
        <v>21</v>
      </c>
      <c r="M364" s="28" t="s">
        <v>27</v>
      </c>
      <c r="N364" s="29">
        <f aca="true" t="shared" si="59" ref="N364:S364">SUM(N361:N363)</f>
        <v>28</v>
      </c>
      <c r="O364" s="29">
        <f t="shared" si="59"/>
        <v>5</v>
      </c>
      <c r="P364" s="29">
        <f t="shared" si="59"/>
        <v>6</v>
      </c>
      <c r="Q364" s="29">
        <f t="shared" si="59"/>
        <v>6</v>
      </c>
      <c r="R364" s="29">
        <f t="shared" si="59"/>
        <v>6</v>
      </c>
      <c r="S364" s="29">
        <f t="shared" si="59"/>
        <v>5</v>
      </c>
    </row>
    <row r="365" spans="1:19" s="12" customFormat="1" ht="15">
      <c r="A365" s="153"/>
      <c r="B365" s="153"/>
      <c r="C365" s="34"/>
      <c r="D365" s="34"/>
      <c r="E365" s="34"/>
      <c r="F365" s="34"/>
      <c r="G365" s="34"/>
      <c r="H365" s="34"/>
      <c r="I365" s="34"/>
      <c r="J365" s="159" t="s">
        <v>62</v>
      </c>
      <c r="K365" s="157" t="s">
        <v>11</v>
      </c>
      <c r="L365" s="8" t="s">
        <v>17</v>
      </c>
      <c r="M365" s="9" t="s">
        <v>27</v>
      </c>
      <c r="N365" s="6">
        <f aca="true" t="shared" si="60" ref="N365:N379">SUM(O365:S365)</f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</row>
    <row r="366" spans="1:19" s="12" customFormat="1" ht="15">
      <c r="A366" s="153"/>
      <c r="B366" s="153"/>
      <c r="C366" s="34"/>
      <c r="D366" s="34"/>
      <c r="E366" s="34"/>
      <c r="F366" s="34"/>
      <c r="G366" s="34"/>
      <c r="H366" s="34"/>
      <c r="I366" s="34"/>
      <c r="J366" s="159"/>
      <c r="K366" s="157"/>
      <c r="L366" s="13" t="s">
        <v>19</v>
      </c>
      <c r="M366" s="9" t="s">
        <v>27</v>
      </c>
      <c r="N366" s="6">
        <f t="shared" si="60"/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</row>
    <row r="367" spans="1:19" s="12" customFormat="1" ht="15">
      <c r="A367" s="153"/>
      <c r="B367" s="153"/>
      <c r="C367" s="34"/>
      <c r="D367" s="34"/>
      <c r="E367" s="34"/>
      <c r="F367" s="34"/>
      <c r="G367" s="34"/>
      <c r="H367" s="34"/>
      <c r="I367" s="34"/>
      <c r="J367" s="159"/>
      <c r="K367" s="157"/>
      <c r="L367" s="14" t="s">
        <v>20</v>
      </c>
      <c r="M367" s="9" t="s">
        <v>27</v>
      </c>
      <c r="N367" s="6">
        <f t="shared" si="60"/>
        <v>185</v>
      </c>
      <c r="O367" s="11">
        <v>48</v>
      </c>
      <c r="P367" s="11">
        <v>34</v>
      </c>
      <c r="Q367" s="11">
        <v>35</v>
      </c>
      <c r="R367" s="11">
        <v>33</v>
      </c>
      <c r="S367" s="11">
        <v>35</v>
      </c>
    </row>
    <row r="368" spans="1:19" s="12" customFormat="1" ht="15">
      <c r="A368" s="153"/>
      <c r="B368" s="153"/>
      <c r="C368" s="34"/>
      <c r="D368" s="34"/>
      <c r="E368" s="34"/>
      <c r="F368" s="34"/>
      <c r="G368" s="34"/>
      <c r="H368" s="34"/>
      <c r="I368" s="34"/>
      <c r="J368" s="159"/>
      <c r="K368" s="158" t="s">
        <v>12</v>
      </c>
      <c r="L368" s="8" t="s">
        <v>17</v>
      </c>
      <c r="M368" s="9" t="s">
        <v>27</v>
      </c>
      <c r="N368" s="6">
        <f t="shared" si="60"/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</row>
    <row r="369" spans="1:19" s="12" customFormat="1" ht="15">
      <c r="A369" s="153"/>
      <c r="B369" s="153"/>
      <c r="C369" s="34"/>
      <c r="D369" s="34"/>
      <c r="E369" s="34"/>
      <c r="F369" s="34"/>
      <c r="G369" s="34"/>
      <c r="H369" s="34"/>
      <c r="I369" s="34"/>
      <c r="J369" s="159"/>
      <c r="K369" s="158"/>
      <c r="L369" s="13" t="s">
        <v>19</v>
      </c>
      <c r="M369" s="9" t="s">
        <v>27</v>
      </c>
      <c r="N369" s="6">
        <f t="shared" si="60"/>
        <v>118</v>
      </c>
      <c r="O369" s="11">
        <v>23</v>
      </c>
      <c r="P369" s="11">
        <v>23</v>
      </c>
      <c r="Q369" s="11">
        <v>24</v>
      </c>
      <c r="R369" s="11">
        <v>24</v>
      </c>
      <c r="S369" s="11">
        <v>24</v>
      </c>
    </row>
    <row r="370" spans="1:19" s="12" customFormat="1" ht="15">
      <c r="A370" s="153"/>
      <c r="B370" s="153"/>
      <c r="C370" s="34"/>
      <c r="D370" s="34"/>
      <c r="E370" s="34"/>
      <c r="F370" s="34"/>
      <c r="G370" s="34"/>
      <c r="H370" s="34"/>
      <c r="I370" s="34"/>
      <c r="J370" s="159"/>
      <c r="K370" s="158"/>
      <c r="L370" s="14" t="s">
        <v>20</v>
      </c>
      <c r="M370" s="9" t="s">
        <v>27</v>
      </c>
      <c r="N370" s="6">
        <f t="shared" si="60"/>
        <v>0</v>
      </c>
      <c r="O370" s="11"/>
      <c r="P370" s="11"/>
      <c r="Q370" s="11"/>
      <c r="R370" s="11"/>
      <c r="S370" s="11"/>
    </row>
    <row r="371" spans="1:19" s="12" customFormat="1" ht="15">
      <c r="A371" s="153"/>
      <c r="B371" s="153"/>
      <c r="C371" s="34"/>
      <c r="D371" s="34"/>
      <c r="E371" s="34"/>
      <c r="F371" s="34"/>
      <c r="G371" s="34"/>
      <c r="H371" s="34"/>
      <c r="I371" s="34"/>
      <c r="J371" s="159"/>
      <c r="K371" s="135" t="s">
        <v>13</v>
      </c>
      <c r="L371" s="8" t="s">
        <v>17</v>
      </c>
      <c r="M371" s="9" t="s">
        <v>27</v>
      </c>
      <c r="N371" s="6">
        <f t="shared" si="60"/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</row>
    <row r="372" spans="1:19" s="12" customFormat="1" ht="15">
      <c r="A372" s="153"/>
      <c r="B372" s="153"/>
      <c r="C372" s="34"/>
      <c r="D372" s="34"/>
      <c r="E372" s="34"/>
      <c r="F372" s="34"/>
      <c r="G372" s="34"/>
      <c r="H372" s="34"/>
      <c r="I372" s="34"/>
      <c r="J372" s="159"/>
      <c r="K372" s="135"/>
      <c r="L372" s="13" t="s">
        <v>19</v>
      </c>
      <c r="M372" s="9" t="s">
        <v>27</v>
      </c>
      <c r="N372" s="6">
        <f t="shared" si="60"/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</row>
    <row r="373" spans="1:19" s="12" customFormat="1" ht="15">
      <c r="A373" s="153"/>
      <c r="B373" s="153"/>
      <c r="C373" s="34"/>
      <c r="D373" s="34"/>
      <c r="E373" s="34"/>
      <c r="F373" s="34"/>
      <c r="G373" s="34"/>
      <c r="H373" s="34"/>
      <c r="I373" s="34"/>
      <c r="J373" s="159"/>
      <c r="K373" s="135"/>
      <c r="L373" s="14" t="s">
        <v>20</v>
      </c>
      <c r="M373" s="9" t="s">
        <v>27</v>
      </c>
      <c r="N373" s="6">
        <f t="shared" si="60"/>
        <v>13</v>
      </c>
      <c r="O373" s="11">
        <v>2</v>
      </c>
      <c r="P373" s="11">
        <v>2</v>
      </c>
      <c r="Q373" s="11">
        <v>3</v>
      </c>
      <c r="R373" s="11">
        <v>3</v>
      </c>
      <c r="S373" s="11">
        <v>3</v>
      </c>
    </row>
    <row r="374" spans="1:19" s="12" customFormat="1" ht="15">
      <c r="A374" s="153"/>
      <c r="B374" s="153"/>
      <c r="C374" s="34"/>
      <c r="D374" s="34"/>
      <c r="E374" s="34"/>
      <c r="F374" s="34"/>
      <c r="G374" s="34"/>
      <c r="H374" s="34"/>
      <c r="I374" s="34"/>
      <c r="J374" s="159"/>
      <c r="K374" s="135" t="s">
        <v>14</v>
      </c>
      <c r="L374" s="8" t="s">
        <v>17</v>
      </c>
      <c r="M374" s="9" t="s">
        <v>27</v>
      </c>
      <c r="N374" s="6">
        <f t="shared" si="60"/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</row>
    <row r="375" spans="1:19" s="12" customFormat="1" ht="15">
      <c r="A375" s="153"/>
      <c r="B375" s="153"/>
      <c r="C375" s="34"/>
      <c r="D375" s="34"/>
      <c r="E375" s="34"/>
      <c r="F375" s="34"/>
      <c r="G375" s="34"/>
      <c r="H375" s="34"/>
      <c r="I375" s="34"/>
      <c r="J375" s="159"/>
      <c r="K375" s="135"/>
      <c r="L375" s="13" t="s">
        <v>19</v>
      </c>
      <c r="M375" s="9" t="s">
        <v>27</v>
      </c>
      <c r="N375" s="6">
        <f t="shared" si="60"/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</row>
    <row r="376" spans="1:19" s="12" customFormat="1" ht="15">
      <c r="A376" s="153"/>
      <c r="B376" s="153"/>
      <c r="C376" s="34"/>
      <c r="D376" s="34"/>
      <c r="E376" s="34"/>
      <c r="F376" s="34"/>
      <c r="G376" s="34"/>
      <c r="H376" s="34"/>
      <c r="I376" s="34"/>
      <c r="J376" s="159"/>
      <c r="K376" s="135"/>
      <c r="L376" s="14" t="s">
        <v>20</v>
      </c>
      <c r="M376" s="9" t="s">
        <v>27</v>
      </c>
      <c r="N376" s="6">
        <f t="shared" si="60"/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</row>
    <row r="377" spans="1:19" s="12" customFormat="1" ht="15">
      <c r="A377" s="144" t="s">
        <v>21</v>
      </c>
      <c r="B377" s="144"/>
      <c r="C377" s="17"/>
      <c r="D377" s="17"/>
      <c r="E377" s="17"/>
      <c r="F377" s="17"/>
      <c r="G377" s="17"/>
      <c r="H377" s="17"/>
      <c r="I377" s="17"/>
      <c r="J377" s="144"/>
      <c r="K377" s="144"/>
      <c r="L377" s="8" t="s">
        <v>17</v>
      </c>
      <c r="M377" s="18" t="s">
        <v>27</v>
      </c>
      <c r="N377" s="37">
        <f t="shared" si="60"/>
        <v>0</v>
      </c>
      <c r="O377" s="38">
        <f aca="true" t="shared" si="61" ref="O377:S379">O365+O368+O371+O374</f>
        <v>0</v>
      </c>
      <c r="P377" s="38">
        <f t="shared" si="61"/>
        <v>0</v>
      </c>
      <c r="Q377" s="38">
        <f t="shared" si="61"/>
        <v>0</v>
      </c>
      <c r="R377" s="38">
        <f t="shared" si="61"/>
        <v>0</v>
      </c>
      <c r="S377" s="38">
        <f t="shared" si="61"/>
        <v>0</v>
      </c>
    </row>
    <row r="378" spans="1:19" s="12" customFormat="1" ht="15">
      <c r="A378" s="136"/>
      <c r="B378" s="136"/>
      <c r="C378" s="17"/>
      <c r="D378" s="17"/>
      <c r="E378" s="17"/>
      <c r="F378" s="17"/>
      <c r="G378" s="17"/>
      <c r="H378" s="17"/>
      <c r="I378" s="17"/>
      <c r="J378" s="136"/>
      <c r="K378" s="136"/>
      <c r="L378" s="13" t="s">
        <v>19</v>
      </c>
      <c r="M378" s="21" t="s">
        <v>27</v>
      </c>
      <c r="N378" s="39">
        <f t="shared" si="60"/>
        <v>118</v>
      </c>
      <c r="O378" s="40">
        <f t="shared" si="61"/>
        <v>23</v>
      </c>
      <c r="P378" s="40">
        <f t="shared" si="61"/>
        <v>23</v>
      </c>
      <c r="Q378" s="40">
        <f t="shared" si="61"/>
        <v>24</v>
      </c>
      <c r="R378" s="40">
        <f t="shared" si="61"/>
        <v>24</v>
      </c>
      <c r="S378" s="40">
        <f t="shared" si="61"/>
        <v>24</v>
      </c>
    </row>
    <row r="379" spans="1:19" s="12" customFormat="1" ht="15">
      <c r="A379" s="136"/>
      <c r="B379" s="136"/>
      <c r="C379" s="17"/>
      <c r="D379" s="17"/>
      <c r="E379" s="17"/>
      <c r="F379" s="17"/>
      <c r="G379" s="17"/>
      <c r="H379" s="17"/>
      <c r="I379" s="17"/>
      <c r="J379" s="136"/>
      <c r="K379" s="136"/>
      <c r="L379" s="14" t="s">
        <v>20</v>
      </c>
      <c r="M379" s="24" t="s">
        <v>27</v>
      </c>
      <c r="N379" s="41">
        <f t="shared" si="60"/>
        <v>198</v>
      </c>
      <c r="O379" s="42">
        <f t="shared" si="61"/>
        <v>50</v>
      </c>
      <c r="P379" s="42">
        <f t="shared" si="61"/>
        <v>36</v>
      </c>
      <c r="Q379" s="42">
        <f t="shared" si="61"/>
        <v>38</v>
      </c>
      <c r="R379" s="42">
        <f t="shared" si="61"/>
        <v>36</v>
      </c>
      <c r="S379" s="42">
        <f t="shared" si="61"/>
        <v>38</v>
      </c>
    </row>
    <row r="380" spans="1:19" s="12" customFormat="1" ht="15">
      <c r="A380" s="137"/>
      <c r="B380" s="137"/>
      <c r="C380" s="17"/>
      <c r="D380" s="17"/>
      <c r="E380" s="17"/>
      <c r="F380" s="17"/>
      <c r="G380" s="17"/>
      <c r="H380" s="17"/>
      <c r="I380" s="17"/>
      <c r="J380" s="137"/>
      <c r="K380" s="137"/>
      <c r="L380" s="27" t="s">
        <v>21</v>
      </c>
      <c r="M380" s="28" t="s">
        <v>27</v>
      </c>
      <c r="N380" s="29">
        <f aca="true" t="shared" si="62" ref="N380:S380">SUM(N377:N379)</f>
        <v>316</v>
      </c>
      <c r="O380" s="29">
        <f t="shared" si="62"/>
        <v>73</v>
      </c>
      <c r="P380" s="29">
        <f t="shared" si="62"/>
        <v>59</v>
      </c>
      <c r="Q380" s="29">
        <f t="shared" si="62"/>
        <v>62</v>
      </c>
      <c r="R380" s="29">
        <f t="shared" si="62"/>
        <v>60</v>
      </c>
      <c r="S380" s="29">
        <f t="shared" si="62"/>
        <v>62</v>
      </c>
    </row>
    <row r="381" spans="1:19" s="12" customFormat="1" ht="15">
      <c r="A381" s="153"/>
      <c r="B381" s="155" t="s">
        <v>63</v>
      </c>
      <c r="C381" s="156">
        <v>1200</v>
      </c>
      <c r="D381" s="156">
        <v>205</v>
      </c>
      <c r="E381" s="156">
        <v>205</v>
      </c>
      <c r="F381" s="156">
        <v>200</v>
      </c>
      <c r="G381" s="156">
        <v>200</v>
      </c>
      <c r="H381" s="156">
        <v>200</v>
      </c>
      <c r="I381" s="156">
        <v>190</v>
      </c>
      <c r="J381" s="155" t="s">
        <v>64</v>
      </c>
      <c r="K381" s="157" t="s">
        <v>11</v>
      </c>
      <c r="L381" s="8" t="s">
        <v>17</v>
      </c>
      <c r="M381" s="9" t="s">
        <v>58</v>
      </c>
      <c r="N381" s="10">
        <f aca="true" t="shared" si="63" ref="N381:N395">SUM(O381:S381)</f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</row>
    <row r="382" spans="1:19" s="12" customFormat="1" ht="15">
      <c r="A382" s="153"/>
      <c r="B382" s="155"/>
      <c r="C382" s="156"/>
      <c r="D382" s="156"/>
      <c r="E382" s="156"/>
      <c r="F382" s="156"/>
      <c r="G382" s="156"/>
      <c r="H382" s="156"/>
      <c r="I382" s="156"/>
      <c r="J382" s="155"/>
      <c r="K382" s="157"/>
      <c r="L382" s="13" t="s">
        <v>19</v>
      </c>
      <c r="M382" s="9" t="s">
        <v>58</v>
      </c>
      <c r="N382" s="10">
        <f t="shared" si="63"/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</row>
    <row r="383" spans="1:19" s="12" customFormat="1" ht="15">
      <c r="A383" s="153"/>
      <c r="B383" s="155"/>
      <c r="C383" s="161">
        <v>36</v>
      </c>
      <c r="D383" s="161">
        <v>6.15</v>
      </c>
      <c r="E383" s="161">
        <v>6.15</v>
      </c>
      <c r="F383" s="161">
        <v>6</v>
      </c>
      <c r="G383" s="161">
        <v>6</v>
      </c>
      <c r="H383" s="161">
        <v>6</v>
      </c>
      <c r="I383" s="161">
        <v>5.7</v>
      </c>
      <c r="J383" s="155"/>
      <c r="K383" s="157"/>
      <c r="L383" s="14" t="s">
        <v>20</v>
      </c>
      <c r="M383" s="9" t="s">
        <v>58</v>
      </c>
      <c r="N383" s="10">
        <f t="shared" si="63"/>
        <v>511.19999999999993</v>
      </c>
      <c r="O383" s="11">
        <v>102.3</v>
      </c>
      <c r="P383" s="11">
        <v>102.3</v>
      </c>
      <c r="Q383" s="11">
        <v>102.3</v>
      </c>
      <c r="R383" s="11">
        <v>102.2</v>
      </c>
      <c r="S383" s="11">
        <v>102.1</v>
      </c>
    </row>
    <row r="384" spans="1:19" s="12" customFormat="1" ht="15">
      <c r="A384" s="153"/>
      <c r="B384" s="155"/>
      <c r="C384" s="161"/>
      <c r="D384" s="161"/>
      <c r="E384" s="161"/>
      <c r="F384" s="161"/>
      <c r="G384" s="161"/>
      <c r="H384" s="161"/>
      <c r="I384" s="161"/>
      <c r="J384" s="155"/>
      <c r="K384" s="158" t="s">
        <v>12</v>
      </c>
      <c r="L384" s="8" t="s">
        <v>17</v>
      </c>
      <c r="M384" s="9" t="s">
        <v>58</v>
      </c>
      <c r="N384" s="10">
        <f t="shared" si="63"/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</row>
    <row r="385" spans="1:19" s="12" customFormat="1" ht="15">
      <c r="A385" s="153"/>
      <c r="B385" s="155"/>
      <c r="C385" s="163">
        <v>36</v>
      </c>
      <c r="D385" s="163">
        <v>6.15</v>
      </c>
      <c r="E385" s="163">
        <v>6.15</v>
      </c>
      <c r="F385" s="163">
        <v>6</v>
      </c>
      <c r="G385" s="163">
        <v>6</v>
      </c>
      <c r="H385" s="163">
        <v>6</v>
      </c>
      <c r="I385" s="163">
        <v>5.7</v>
      </c>
      <c r="J385" s="155"/>
      <c r="K385" s="158"/>
      <c r="L385" s="13" t="s">
        <v>19</v>
      </c>
      <c r="M385" s="9" t="s">
        <v>58</v>
      </c>
      <c r="N385" s="10">
        <f t="shared" si="63"/>
        <v>106.5</v>
      </c>
      <c r="O385" s="11">
        <v>20.3</v>
      </c>
      <c r="P385" s="11">
        <v>20.3</v>
      </c>
      <c r="Q385" s="11">
        <v>20.9</v>
      </c>
      <c r="R385" s="11">
        <v>21.9</v>
      </c>
      <c r="S385" s="11">
        <v>23.1</v>
      </c>
    </row>
    <row r="386" spans="1:19" s="12" customFormat="1" ht="15">
      <c r="A386" s="153"/>
      <c r="B386" s="155"/>
      <c r="C386" s="163"/>
      <c r="D386" s="163"/>
      <c r="E386" s="163"/>
      <c r="F386" s="163"/>
      <c r="G386" s="163"/>
      <c r="H386" s="163"/>
      <c r="I386" s="163"/>
      <c r="J386" s="155"/>
      <c r="K386" s="158"/>
      <c r="L386" s="14" t="s">
        <v>20</v>
      </c>
      <c r="M386" s="9" t="s">
        <v>58</v>
      </c>
      <c r="N386" s="10">
        <f t="shared" si="63"/>
        <v>0</v>
      </c>
      <c r="O386" s="11"/>
      <c r="P386" s="11"/>
      <c r="Q386" s="11"/>
      <c r="R386" s="11"/>
      <c r="S386" s="11"/>
    </row>
    <row r="387" spans="1:19" s="12" customFormat="1" ht="15">
      <c r="A387" s="153"/>
      <c r="B387" s="155"/>
      <c r="C387" s="32"/>
      <c r="D387" s="32"/>
      <c r="E387" s="32"/>
      <c r="F387" s="32"/>
      <c r="G387" s="32"/>
      <c r="H387" s="32"/>
      <c r="I387" s="32"/>
      <c r="J387" s="155"/>
      <c r="K387" s="135" t="s">
        <v>13</v>
      </c>
      <c r="L387" s="8" t="s">
        <v>17</v>
      </c>
      <c r="M387" s="9" t="s">
        <v>58</v>
      </c>
      <c r="N387" s="10">
        <f t="shared" si="63"/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</row>
    <row r="388" spans="1:19" s="12" customFormat="1" ht="15">
      <c r="A388" s="153"/>
      <c r="B388" s="155"/>
      <c r="C388" s="161">
        <v>12</v>
      </c>
      <c r="D388" s="161">
        <v>2.05</v>
      </c>
      <c r="E388" s="161">
        <v>2.05</v>
      </c>
      <c r="F388" s="161">
        <v>2</v>
      </c>
      <c r="G388" s="161">
        <v>2</v>
      </c>
      <c r="H388" s="161">
        <v>2</v>
      </c>
      <c r="I388" s="161">
        <v>1.9</v>
      </c>
      <c r="J388" s="155"/>
      <c r="K388" s="135"/>
      <c r="L388" s="13" t="s">
        <v>19</v>
      </c>
      <c r="M388" s="9" t="s">
        <v>58</v>
      </c>
      <c r="N388" s="10">
        <f t="shared" si="63"/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</row>
    <row r="389" spans="1:19" s="12" customFormat="1" ht="15">
      <c r="A389" s="153"/>
      <c r="B389" s="155"/>
      <c r="C389" s="162"/>
      <c r="D389" s="162"/>
      <c r="E389" s="162"/>
      <c r="F389" s="162"/>
      <c r="G389" s="162"/>
      <c r="H389" s="162"/>
      <c r="I389" s="162"/>
      <c r="J389" s="155"/>
      <c r="K389" s="135"/>
      <c r="L389" s="14" t="s">
        <v>20</v>
      </c>
      <c r="M389" s="9" t="s">
        <v>58</v>
      </c>
      <c r="N389" s="10">
        <f t="shared" si="63"/>
        <v>0.5</v>
      </c>
      <c r="O389" s="11">
        <v>0.1</v>
      </c>
      <c r="P389" s="11">
        <v>0.1</v>
      </c>
      <c r="Q389" s="11">
        <v>0.1</v>
      </c>
      <c r="R389" s="11">
        <v>0.1</v>
      </c>
      <c r="S389" s="11">
        <v>0.1</v>
      </c>
    </row>
    <row r="390" spans="1:19" s="12" customFormat="1" ht="15">
      <c r="A390" s="153"/>
      <c r="B390" s="155"/>
      <c r="C390" s="32">
        <v>12</v>
      </c>
      <c r="D390" s="32">
        <v>2.05</v>
      </c>
      <c r="E390" s="32">
        <v>2.05</v>
      </c>
      <c r="F390" s="32">
        <v>2</v>
      </c>
      <c r="G390" s="32">
        <v>2</v>
      </c>
      <c r="H390" s="32">
        <v>2</v>
      </c>
      <c r="I390" s="32">
        <v>1.9</v>
      </c>
      <c r="J390" s="155"/>
      <c r="K390" s="135" t="s">
        <v>14</v>
      </c>
      <c r="L390" s="8" t="s">
        <v>17</v>
      </c>
      <c r="M390" s="9" t="s">
        <v>58</v>
      </c>
      <c r="N390" s="10">
        <f t="shared" si="63"/>
        <v>275.6</v>
      </c>
      <c r="O390" s="11">
        <v>53.5</v>
      </c>
      <c r="P390" s="11">
        <v>54.4</v>
      </c>
      <c r="Q390" s="11">
        <v>55.2</v>
      </c>
      <c r="R390" s="11">
        <v>56</v>
      </c>
      <c r="S390" s="11">
        <v>56.5</v>
      </c>
    </row>
    <row r="391" spans="1:19" s="12" customFormat="1" ht="15">
      <c r="A391" s="153"/>
      <c r="B391" s="155"/>
      <c r="C391" s="32"/>
      <c r="D391" s="32"/>
      <c r="E391" s="32"/>
      <c r="F391" s="32"/>
      <c r="G391" s="32"/>
      <c r="H391" s="32"/>
      <c r="I391" s="32"/>
      <c r="J391" s="155"/>
      <c r="K391" s="135"/>
      <c r="L391" s="13" t="s">
        <v>19</v>
      </c>
      <c r="M391" s="9" t="s">
        <v>58</v>
      </c>
      <c r="N391" s="10">
        <f t="shared" si="63"/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</row>
    <row r="392" spans="1:19" s="12" customFormat="1" ht="15">
      <c r="A392" s="153"/>
      <c r="B392" s="155"/>
      <c r="C392" s="32">
        <v>36</v>
      </c>
      <c r="D392" s="32">
        <v>6.15</v>
      </c>
      <c r="E392" s="32">
        <v>6.15</v>
      </c>
      <c r="F392" s="32">
        <v>6</v>
      </c>
      <c r="G392" s="32">
        <v>6</v>
      </c>
      <c r="H392" s="32">
        <v>6</v>
      </c>
      <c r="I392" s="32">
        <v>5.7</v>
      </c>
      <c r="J392" s="155"/>
      <c r="K392" s="135"/>
      <c r="L392" s="14" t="s">
        <v>20</v>
      </c>
      <c r="M392" s="9" t="s">
        <v>58</v>
      </c>
      <c r="N392" s="10">
        <f t="shared" si="63"/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</row>
    <row r="393" spans="1:19" s="12" customFormat="1" ht="15">
      <c r="A393" s="144" t="s">
        <v>21</v>
      </c>
      <c r="B393" s="144"/>
      <c r="C393" s="17"/>
      <c r="D393" s="17"/>
      <c r="E393" s="17"/>
      <c r="F393" s="17"/>
      <c r="G393" s="17"/>
      <c r="H393" s="17"/>
      <c r="I393" s="17"/>
      <c r="J393" s="144"/>
      <c r="K393" s="144"/>
      <c r="L393" s="8" t="s">
        <v>17</v>
      </c>
      <c r="M393" s="18" t="s">
        <v>58</v>
      </c>
      <c r="N393" s="19">
        <f t="shared" si="63"/>
        <v>275.6</v>
      </c>
      <c r="O393" s="20">
        <f aca="true" t="shared" si="64" ref="O393:S395">O381+O384+O387+O390</f>
        <v>53.5</v>
      </c>
      <c r="P393" s="20">
        <f t="shared" si="64"/>
        <v>54.4</v>
      </c>
      <c r="Q393" s="20">
        <f t="shared" si="64"/>
        <v>55.2</v>
      </c>
      <c r="R393" s="20">
        <f t="shared" si="64"/>
        <v>56</v>
      </c>
      <c r="S393" s="20">
        <f t="shared" si="64"/>
        <v>56.5</v>
      </c>
    </row>
    <row r="394" spans="1:19" s="12" customFormat="1" ht="15">
      <c r="A394" s="136"/>
      <c r="B394" s="136"/>
      <c r="C394" s="17"/>
      <c r="D394" s="17"/>
      <c r="E394" s="17"/>
      <c r="F394" s="17"/>
      <c r="G394" s="17"/>
      <c r="H394" s="17"/>
      <c r="I394" s="17"/>
      <c r="J394" s="136"/>
      <c r="K394" s="136"/>
      <c r="L394" s="13" t="s">
        <v>19</v>
      </c>
      <c r="M394" s="21" t="s">
        <v>58</v>
      </c>
      <c r="N394" s="22">
        <f t="shared" si="63"/>
        <v>106.5</v>
      </c>
      <c r="O394" s="23">
        <f t="shared" si="64"/>
        <v>20.3</v>
      </c>
      <c r="P394" s="23">
        <f t="shared" si="64"/>
        <v>20.3</v>
      </c>
      <c r="Q394" s="23">
        <f t="shared" si="64"/>
        <v>20.9</v>
      </c>
      <c r="R394" s="23">
        <f t="shared" si="64"/>
        <v>21.9</v>
      </c>
      <c r="S394" s="23">
        <f t="shared" si="64"/>
        <v>23.1</v>
      </c>
    </row>
    <row r="395" spans="1:19" s="12" customFormat="1" ht="15">
      <c r="A395" s="136"/>
      <c r="B395" s="136"/>
      <c r="C395" s="17"/>
      <c r="D395" s="17"/>
      <c r="E395" s="17"/>
      <c r="F395" s="17"/>
      <c r="G395" s="17"/>
      <c r="H395" s="17"/>
      <c r="I395" s="17"/>
      <c r="J395" s="136"/>
      <c r="K395" s="136"/>
      <c r="L395" s="14" t="s">
        <v>20</v>
      </c>
      <c r="M395" s="24" t="s">
        <v>58</v>
      </c>
      <c r="N395" s="25">
        <f t="shared" si="63"/>
        <v>511.7</v>
      </c>
      <c r="O395" s="26">
        <f t="shared" si="64"/>
        <v>102.39999999999999</v>
      </c>
      <c r="P395" s="26">
        <f t="shared" si="64"/>
        <v>102.39999999999999</v>
      </c>
      <c r="Q395" s="26">
        <f t="shared" si="64"/>
        <v>102.39999999999999</v>
      </c>
      <c r="R395" s="26">
        <f t="shared" si="64"/>
        <v>102.3</v>
      </c>
      <c r="S395" s="26">
        <f t="shared" si="64"/>
        <v>102.19999999999999</v>
      </c>
    </row>
    <row r="396" spans="1:19" s="12" customFormat="1" ht="15">
      <c r="A396" s="137"/>
      <c r="B396" s="137"/>
      <c r="C396" s="17"/>
      <c r="D396" s="17"/>
      <c r="E396" s="17"/>
      <c r="F396" s="17"/>
      <c r="G396" s="17"/>
      <c r="H396" s="17"/>
      <c r="I396" s="17"/>
      <c r="J396" s="137"/>
      <c r="K396" s="137"/>
      <c r="L396" s="27" t="s">
        <v>21</v>
      </c>
      <c r="M396" s="28" t="s">
        <v>58</v>
      </c>
      <c r="N396" s="29">
        <f aca="true" t="shared" si="65" ref="N396:S396">SUM(N393:N395)</f>
        <v>893.8</v>
      </c>
      <c r="O396" s="29">
        <f t="shared" si="65"/>
        <v>176.2</v>
      </c>
      <c r="P396" s="29">
        <f t="shared" si="65"/>
        <v>177.1</v>
      </c>
      <c r="Q396" s="29">
        <f t="shared" si="65"/>
        <v>178.5</v>
      </c>
      <c r="R396" s="29">
        <f t="shared" si="65"/>
        <v>180.2</v>
      </c>
      <c r="S396" s="29">
        <f t="shared" si="65"/>
        <v>181.79999999999998</v>
      </c>
    </row>
    <row r="397" spans="1:19" s="12" customFormat="1" ht="15">
      <c r="A397" s="154" t="s">
        <v>65</v>
      </c>
      <c r="B397" s="155" t="s">
        <v>66</v>
      </c>
      <c r="C397" s="160">
        <v>1528.14</v>
      </c>
      <c r="D397" s="160">
        <v>252.17</v>
      </c>
      <c r="E397" s="160">
        <v>253.56</v>
      </c>
      <c r="F397" s="160">
        <v>254.52</v>
      </c>
      <c r="G397" s="160">
        <v>255.09</v>
      </c>
      <c r="H397" s="160">
        <v>256.3</v>
      </c>
      <c r="I397" s="160">
        <v>256.5</v>
      </c>
      <c r="J397" s="155" t="s">
        <v>67</v>
      </c>
      <c r="K397" s="157" t="s">
        <v>11</v>
      </c>
      <c r="L397" s="8" t="s">
        <v>17</v>
      </c>
      <c r="M397" s="9" t="s">
        <v>18</v>
      </c>
      <c r="N397" s="10">
        <f aca="true" t="shared" si="66" ref="N397:N411">SUM(O397:S397)</f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</row>
    <row r="398" spans="1:19" s="12" customFormat="1" ht="15">
      <c r="A398" s="154"/>
      <c r="B398" s="155"/>
      <c r="C398" s="160"/>
      <c r="D398" s="160"/>
      <c r="E398" s="160"/>
      <c r="F398" s="160"/>
      <c r="G398" s="160"/>
      <c r="H398" s="160"/>
      <c r="I398" s="160"/>
      <c r="J398" s="155"/>
      <c r="K398" s="157"/>
      <c r="L398" s="13" t="s">
        <v>19</v>
      </c>
      <c r="M398" s="9" t="s">
        <v>18</v>
      </c>
      <c r="N398" s="10">
        <f t="shared" si="66"/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</row>
    <row r="399" spans="1:19" s="12" customFormat="1" ht="15">
      <c r="A399" s="154"/>
      <c r="B399" s="155"/>
      <c r="C399" s="160"/>
      <c r="D399" s="160"/>
      <c r="E399" s="160"/>
      <c r="F399" s="160"/>
      <c r="G399" s="160"/>
      <c r="H399" s="160"/>
      <c r="I399" s="160"/>
      <c r="J399" s="155"/>
      <c r="K399" s="157"/>
      <c r="L399" s="14" t="s">
        <v>20</v>
      </c>
      <c r="M399" s="9" t="s">
        <v>18</v>
      </c>
      <c r="N399" s="10">
        <f t="shared" si="66"/>
        <v>156539</v>
      </c>
      <c r="O399" s="11">
        <v>32038.8</v>
      </c>
      <c r="P399" s="11">
        <v>31493.8</v>
      </c>
      <c r="Q399" s="11">
        <v>31503.8</v>
      </c>
      <c r="R399" s="11">
        <v>30998.8</v>
      </c>
      <c r="S399" s="11">
        <v>30503.8</v>
      </c>
    </row>
    <row r="400" spans="1:19" s="12" customFormat="1" ht="15">
      <c r="A400" s="154"/>
      <c r="B400" s="155"/>
      <c r="C400" s="160"/>
      <c r="D400" s="160"/>
      <c r="E400" s="160"/>
      <c r="F400" s="160"/>
      <c r="G400" s="160"/>
      <c r="H400" s="160"/>
      <c r="I400" s="160"/>
      <c r="J400" s="155"/>
      <c r="K400" s="158" t="s">
        <v>12</v>
      </c>
      <c r="L400" s="8" t="s">
        <v>17</v>
      </c>
      <c r="M400" s="9" t="s">
        <v>18</v>
      </c>
      <c r="N400" s="10">
        <f t="shared" si="66"/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</row>
    <row r="401" spans="1:19" s="12" customFormat="1" ht="15">
      <c r="A401" s="154"/>
      <c r="B401" s="155"/>
      <c r="C401" s="156">
        <v>15.66</v>
      </c>
      <c r="D401" s="156">
        <v>2.61</v>
      </c>
      <c r="E401" s="156">
        <v>2.61</v>
      </c>
      <c r="F401" s="156">
        <v>2.61</v>
      </c>
      <c r="G401" s="156">
        <v>2.61</v>
      </c>
      <c r="H401" s="156">
        <v>2.61</v>
      </c>
      <c r="I401" s="156">
        <v>2.61</v>
      </c>
      <c r="J401" s="155"/>
      <c r="K401" s="158"/>
      <c r="L401" s="13" t="s">
        <v>19</v>
      </c>
      <c r="M401" s="9" t="s">
        <v>18</v>
      </c>
      <c r="N401" s="10">
        <f t="shared" si="66"/>
        <v>28946.6</v>
      </c>
      <c r="O401" s="11">
        <v>5792</v>
      </c>
      <c r="P401" s="11">
        <v>5788.4</v>
      </c>
      <c r="Q401" s="11">
        <v>5791.4</v>
      </c>
      <c r="R401" s="11">
        <v>5789.4</v>
      </c>
      <c r="S401" s="11">
        <v>5785.4</v>
      </c>
    </row>
    <row r="402" spans="1:19" s="12" customFormat="1" ht="15">
      <c r="A402" s="154"/>
      <c r="B402" s="155"/>
      <c r="C402" s="156"/>
      <c r="D402" s="156"/>
      <c r="E402" s="156"/>
      <c r="F402" s="156"/>
      <c r="G402" s="156"/>
      <c r="H402" s="156"/>
      <c r="I402" s="156"/>
      <c r="J402" s="155"/>
      <c r="K402" s="158"/>
      <c r="L402" s="14" t="s">
        <v>20</v>
      </c>
      <c r="M402" s="9" t="s">
        <v>18</v>
      </c>
      <c r="N402" s="10">
        <f t="shared" si="66"/>
        <v>0</v>
      </c>
      <c r="O402" s="11"/>
      <c r="P402" s="11"/>
      <c r="Q402" s="11"/>
      <c r="R402" s="11"/>
      <c r="S402" s="11"/>
    </row>
    <row r="403" spans="1:19" s="12" customFormat="1" ht="15">
      <c r="A403" s="154"/>
      <c r="B403" s="155"/>
      <c r="C403" s="156"/>
      <c r="D403" s="156"/>
      <c r="E403" s="156"/>
      <c r="F403" s="156"/>
      <c r="G403" s="156"/>
      <c r="H403" s="156"/>
      <c r="I403" s="156"/>
      <c r="J403" s="155"/>
      <c r="K403" s="135" t="s">
        <v>13</v>
      </c>
      <c r="L403" s="8" t="s">
        <v>17</v>
      </c>
      <c r="M403" s="9" t="s">
        <v>18</v>
      </c>
      <c r="N403" s="10">
        <f t="shared" si="66"/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</row>
    <row r="404" spans="1:19" s="12" customFormat="1" ht="9.75" customHeight="1">
      <c r="A404" s="154"/>
      <c r="B404" s="155"/>
      <c r="C404" s="156">
        <v>0.6</v>
      </c>
      <c r="D404" s="156">
        <v>0.1</v>
      </c>
      <c r="E404" s="156">
        <v>0.1</v>
      </c>
      <c r="F404" s="156">
        <v>0.1</v>
      </c>
      <c r="G404" s="156">
        <v>0.1</v>
      </c>
      <c r="H404" s="156">
        <v>0.1</v>
      </c>
      <c r="I404" s="156">
        <v>0.1</v>
      </c>
      <c r="J404" s="155"/>
      <c r="K404" s="135"/>
      <c r="L404" s="13" t="s">
        <v>19</v>
      </c>
      <c r="M404" s="9" t="s">
        <v>18</v>
      </c>
      <c r="N404" s="10">
        <f t="shared" si="66"/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</row>
    <row r="405" spans="1:19" s="12" customFormat="1" ht="10.5" customHeight="1">
      <c r="A405" s="154"/>
      <c r="B405" s="155"/>
      <c r="C405" s="156"/>
      <c r="D405" s="156"/>
      <c r="E405" s="156"/>
      <c r="F405" s="156"/>
      <c r="G405" s="156"/>
      <c r="H405" s="156"/>
      <c r="I405" s="156"/>
      <c r="J405" s="155"/>
      <c r="K405" s="135"/>
      <c r="L405" s="14" t="s">
        <v>20</v>
      </c>
      <c r="M405" s="9" t="s">
        <v>18</v>
      </c>
      <c r="N405" s="10">
        <f t="shared" si="66"/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</row>
    <row r="406" spans="1:19" s="12" customFormat="1" ht="12.75" customHeight="1">
      <c r="A406" s="154"/>
      <c r="B406" s="155"/>
      <c r="C406" s="156"/>
      <c r="D406" s="156"/>
      <c r="E406" s="156"/>
      <c r="F406" s="156"/>
      <c r="G406" s="156"/>
      <c r="H406" s="156"/>
      <c r="I406" s="156"/>
      <c r="J406" s="155"/>
      <c r="K406" s="135" t="s">
        <v>14</v>
      </c>
      <c r="L406" s="8" t="s">
        <v>17</v>
      </c>
      <c r="M406" s="9" t="s">
        <v>18</v>
      </c>
      <c r="N406" s="10">
        <f t="shared" si="66"/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</row>
    <row r="407" spans="1:19" s="12" customFormat="1" ht="10.5" customHeight="1">
      <c r="A407" s="154"/>
      <c r="B407" s="155"/>
      <c r="C407" s="30">
        <v>105.54</v>
      </c>
      <c r="D407" s="30">
        <v>17.24</v>
      </c>
      <c r="E407" s="30">
        <v>17.54</v>
      </c>
      <c r="F407" s="30">
        <v>17.64</v>
      </c>
      <c r="G407" s="30">
        <v>17.64</v>
      </c>
      <c r="H407" s="30">
        <v>17.74</v>
      </c>
      <c r="I407" s="30">
        <v>17.74</v>
      </c>
      <c r="J407" s="155"/>
      <c r="K407" s="135"/>
      <c r="L407" s="13" t="s">
        <v>19</v>
      </c>
      <c r="M407" s="9" t="s">
        <v>18</v>
      </c>
      <c r="N407" s="10">
        <f t="shared" si="66"/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</row>
    <row r="408" spans="1:19" s="12" customFormat="1" ht="15">
      <c r="A408" s="154"/>
      <c r="B408" s="155"/>
      <c r="C408" s="68">
        <v>80.52</v>
      </c>
      <c r="D408" s="68">
        <v>12.65</v>
      </c>
      <c r="E408" s="68">
        <v>12.87</v>
      </c>
      <c r="F408" s="68">
        <v>13.25</v>
      </c>
      <c r="G408" s="68">
        <v>13.35</v>
      </c>
      <c r="H408" s="68">
        <v>13.95</v>
      </c>
      <c r="I408" s="68">
        <v>14.45</v>
      </c>
      <c r="J408" s="155"/>
      <c r="K408" s="135"/>
      <c r="L408" s="14" t="s">
        <v>20</v>
      </c>
      <c r="M408" s="9" t="s">
        <v>18</v>
      </c>
      <c r="N408" s="10">
        <f t="shared" si="66"/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</row>
    <row r="409" spans="1:19" s="12" customFormat="1" ht="15">
      <c r="A409" s="144" t="s">
        <v>21</v>
      </c>
      <c r="B409" s="144"/>
      <c r="C409" s="17"/>
      <c r="D409" s="17"/>
      <c r="E409" s="17"/>
      <c r="F409" s="17"/>
      <c r="G409" s="17"/>
      <c r="H409" s="17"/>
      <c r="I409" s="17"/>
      <c r="J409" s="144"/>
      <c r="K409" s="144"/>
      <c r="L409" s="8" t="s">
        <v>17</v>
      </c>
      <c r="M409" s="18" t="s">
        <v>18</v>
      </c>
      <c r="N409" s="19">
        <f t="shared" si="66"/>
        <v>0</v>
      </c>
      <c r="O409" s="20">
        <f aca="true" t="shared" si="67" ref="O409:S411">O397+O400+O403+O406</f>
        <v>0</v>
      </c>
      <c r="P409" s="20">
        <f t="shared" si="67"/>
        <v>0</v>
      </c>
      <c r="Q409" s="20">
        <f t="shared" si="67"/>
        <v>0</v>
      </c>
      <c r="R409" s="20">
        <f t="shared" si="67"/>
        <v>0</v>
      </c>
      <c r="S409" s="20">
        <f t="shared" si="67"/>
        <v>0</v>
      </c>
    </row>
    <row r="410" spans="1:19" s="12" customFormat="1" ht="15">
      <c r="A410" s="136"/>
      <c r="B410" s="136"/>
      <c r="C410" s="17"/>
      <c r="D410" s="17"/>
      <c r="E410" s="17"/>
      <c r="F410" s="17"/>
      <c r="G410" s="17"/>
      <c r="H410" s="17"/>
      <c r="I410" s="17"/>
      <c r="J410" s="136"/>
      <c r="K410" s="136"/>
      <c r="L410" s="13" t="s">
        <v>19</v>
      </c>
      <c r="M410" s="21" t="s">
        <v>18</v>
      </c>
      <c r="N410" s="22">
        <f t="shared" si="66"/>
        <v>28946.6</v>
      </c>
      <c r="O410" s="23">
        <f t="shared" si="67"/>
        <v>5792</v>
      </c>
      <c r="P410" s="23">
        <f t="shared" si="67"/>
        <v>5788.4</v>
      </c>
      <c r="Q410" s="23">
        <f t="shared" si="67"/>
        <v>5791.4</v>
      </c>
      <c r="R410" s="23">
        <f t="shared" si="67"/>
        <v>5789.4</v>
      </c>
      <c r="S410" s="23">
        <f t="shared" si="67"/>
        <v>5785.4</v>
      </c>
    </row>
    <row r="411" spans="1:19" s="12" customFormat="1" ht="15">
      <c r="A411" s="136"/>
      <c r="B411" s="136"/>
      <c r="C411" s="17"/>
      <c r="D411" s="17"/>
      <c r="E411" s="17"/>
      <c r="F411" s="17"/>
      <c r="G411" s="17"/>
      <c r="H411" s="17"/>
      <c r="I411" s="17"/>
      <c r="J411" s="136"/>
      <c r="K411" s="136"/>
      <c r="L411" s="14" t="s">
        <v>20</v>
      </c>
      <c r="M411" s="24" t="s">
        <v>18</v>
      </c>
      <c r="N411" s="25">
        <f t="shared" si="66"/>
        <v>156539</v>
      </c>
      <c r="O411" s="26">
        <f t="shared" si="67"/>
        <v>32038.8</v>
      </c>
      <c r="P411" s="26">
        <f t="shared" si="67"/>
        <v>31493.8</v>
      </c>
      <c r="Q411" s="26">
        <f t="shared" si="67"/>
        <v>31503.8</v>
      </c>
      <c r="R411" s="26">
        <f t="shared" si="67"/>
        <v>30998.8</v>
      </c>
      <c r="S411" s="26">
        <f t="shared" si="67"/>
        <v>30503.8</v>
      </c>
    </row>
    <row r="412" spans="1:19" s="12" customFormat="1" ht="15">
      <c r="A412" s="137"/>
      <c r="B412" s="137"/>
      <c r="C412" s="17"/>
      <c r="D412" s="17"/>
      <c r="E412" s="17"/>
      <c r="F412" s="17"/>
      <c r="G412" s="17"/>
      <c r="H412" s="17"/>
      <c r="I412" s="17"/>
      <c r="J412" s="137"/>
      <c r="K412" s="137"/>
      <c r="L412" s="27" t="s">
        <v>21</v>
      </c>
      <c r="M412" s="28" t="s">
        <v>18</v>
      </c>
      <c r="N412" s="29">
        <f aca="true" t="shared" si="68" ref="N412:S412">SUM(N409:N411)</f>
        <v>185485.6</v>
      </c>
      <c r="O412" s="29">
        <f t="shared" si="68"/>
        <v>37830.8</v>
      </c>
      <c r="P412" s="29">
        <f t="shared" si="68"/>
        <v>37282.2</v>
      </c>
      <c r="Q412" s="29">
        <f t="shared" si="68"/>
        <v>37295.2</v>
      </c>
      <c r="R412" s="29">
        <f t="shared" si="68"/>
        <v>36788.2</v>
      </c>
      <c r="S412" s="29">
        <f t="shared" si="68"/>
        <v>36289.2</v>
      </c>
    </row>
    <row r="413" spans="1:19" s="12" customFormat="1" ht="15">
      <c r="A413" s="154"/>
      <c r="B413" s="155"/>
      <c r="C413" s="160">
        <v>1528.14</v>
      </c>
      <c r="D413" s="160">
        <v>252.17</v>
      </c>
      <c r="E413" s="160">
        <v>253.56</v>
      </c>
      <c r="F413" s="160">
        <v>254.52</v>
      </c>
      <c r="G413" s="160">
        <v>255.09</v>
      </c>
      <c r="H413" s="160">
        <v>256.3</v>
      </c>
      <c r="I413" s="160">
        <v>256.5</v>
      </c>
      <c r="J413" s="155" t="s">
        <v>68</v>
      </c>
      <c r="K413" s="157" t="s">
        <v>11</v>
      </c>
      <c r="L413" s="8" t="s">
        <v>17</v>
      </c>
      <c r="M413" s="9" t="s">
        <v>27</v>
      </c>
      <c r="N413" s="6">
        <f aca="true" t="shared" si="69" ref="N413:N427">SUM(O413:S413)</f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</row>
    <row r="414" spans="1:19" s="12" customFormat="1" ht="15">
      <c r="A414" s="154"/>
      <c r="B414" s="155"/>
      <c r="C414" s="160"/>
      <c r="D414" s="160"/>
      <c r="E414" s="160"/>
      <c r="F414" s="160"/>
      <c r="G414" s="160"/>
      <c r="H414" s="160"/>
      <c r="I414" s="160"/>
      <c r="J414" s="155"/>
      <c r="K414" s="157"/>
      <c r="L414" s="13" t="s">
        <v>19</v>
      </c>
      <c r="M414" s="9" t="s">
        <v>27</v>
      </c>
      <c r="N414" s="6">
        <f t="shared" si="69"/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</row>
    <row r="415" spans="1:19" s="12" customFormat="1" ht="15">
      <c r="A415" s="154"/>
      <c r="B415" s="155"/>
      <c r="C415" s="160"/>
      <c r="D415" s="160"/>
      <c r="E415" s="160"/>
      <c r="F415" s="160"/>
      <c r="G415" s="160"/>
      <c r="H415" s="160"/>
      <c r="I415" s="160"/>
      <c r="J415" s="155"/>
      <c r="K415" s="157"/>
      <c r="L415" s="14" t="s">
        <v>20</v>
      </c>
      <c r="M415" s="9" t="s">
        <v>27</v>
      </c>
      <c r="N415" s="6">
        <f t="shared" si="69"/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</row>
    <row r="416" spans="1:19" s="12" customFormat="1" ht="15">
      <c r="A416" s="154"/>
      <c r="B416" s="155"/>
      <c r="C416" s="160"/>
      <c r="D416" s="160"/>
      <c r="E416" s="160"/>
      <c r="F416" s="160"/>
      <c r="G416" s="160"/>
      <c r="H416" s="160"/>
      <c r="I416" s="160"/>
      <c r="J416" s="155"/>
      <c r="K416" s="158" t="s">
        <v>12</v>
      </c>
      <c r="L416" s="8" t="s">
        <v>17</v>
      </c>
      <c r="M416" s="9" t="s">
        <v>27</v>
      </c>
      <c r="N416" s="6">
        <f t="shared" si="69"/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</row>
    <row r="417" spans="1:19" s="12" customFormat="1" ht="15">
      <c r="A417" s="154"/>
      <c r="B417" s="155"/>
      <c r="C417" s="156">
        <v>15.66</v>
      </c>
      <c r="D417" s="156">
        <v>2.61</v>
      </c>
      <c r="E417" s="156">
        <v>2.61</v>
      </c>
      <c r="F417" s="156">
        <v>2.61</v>
      </c>
      <c r="G417" s="156">
        <v>2.61</v>
      </c>
      <c r="H417" s="156">
        <v>2.61</v>
      </c>
      <c r="I417" s="156">
        <v>2.61</v>
      </c>
      <c r="J417" s="155"/>
      <c r="K417" s="158"/>
      <c r="L417" s="13" t="s">
        <v>19</v>
      </c>
      <c r="M417" s="9" t="s">
        <v>27</v>
      </c>
      <c r="N417" s="6">
        <f t="shared" si="69"/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</row>
    <row r="418" spans="1:19" s="12" customFormat="1" ht="15">
      <c r="A418" s="154"/>
      <c r="B418" s="155"/>
      <c r="C418" s="156"/>
      <c r="D418" s="156"/>
      <c r="E418" s="156"/>
      <c r="F418" s="156"/>
      <c r="G418" s="156"/>
      <c r="H418" s="156"/>
      <c r="I418" s="156"/>
      <c r="J418" s="155"/>
      <c r="K418" s="158"/>
      <c r="L418" s="14" t="s">
        <v>20</v>
      </c>
      <c r="M418" s="9" t="s">
        <v>27</v>
      </c>
      <c r="N418" s="6">
        <f t="shared" si="69"/>
        <v>10</v>
      </c>
      <c r="O418" s="11">
        <v>2</v>
      </c>
      <c r="P418" s="11">
        <v>2</v>
      </c>
      <c r="Q418" s="11">
        <v>2</v>
      </c>
      <c r="R418" s="11">
        <v>2</v>
      </c>
      <c r="S418" s="11">
        <v>2</v>
      </c>
    </row>
    <row r="419" spans="1:19" s="12" customFormat="1" ht="15">
      <c r="A419" s="154"/>
      <c r="B419" s="155"/>
      <c r="C419" s="156"/>
      <c r="D419" s="156"/>
      <c r="E419" s="156"/>
      <c r="F419" s="156"/>
      <c r="G419" s="156"/>
      <c r="H419" s="156"/>
      <c r="I419" s="156"/>
      <c r="J419" s="155"/>
      <c r="K419" s="135" t="s">
        <v>13</v>
      </c>
      <c r="L419" s="8" t="s">
        <v>17</v>
      </c>
      <c r="M419" s="9" t="s">
        <v>27</v>
      </c>
      <c r="N419" s="6">
        <f t="shared" si="69"/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</row>
    <row r="420" spans="1:19" s="12" customFormat="1" ht="15">
      <c r="A420" s="154"/>
      <c r="B420" s="155"/>
      <c r="C420" s="156">
        <v>0.6</v>
      </c>
      <c r="D420" s="156">
        <v>0.1</v>
      </c>
      <c r="E420" s="156">
        <v>0.1</v>
      </c>
      <c r="F420" s="156">
        <v>0.1</v>
      </c>
      <c r="G420" s="156">
        <v>0.1</v>
      </c>
      <c r="H420" s="156">
        <v>0.1</v>
      </c>
      <c r="I420" s="156">
        <v>0.1</v>
      </c>
      <c r="J420" s="155"/>
      <c r="K420" s="135"/>
      <c r="L420" s="13" t="s">
        <v>19</v>
      </c>
      <c r="M420" s="9" t="s">
        <v>27</v>
      </c>
      <c r="N420" s="6">
        <f t="shared" si="69"/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</row>
    <row r="421" spans="1:19" s="12" customFormat="1" ht="15">
      <c r="A421" s="154"/>
      <c r="B421" s="155"/>
      <c r="C421" s="156"/>
      <c r="D421" s="156"/>
      <c r="E421" s="156"/>
      <c r="F421" s="156"/>
      <c r="G421" s="156"/>
      <c r="H421" s="156"/>
      <c r="I421" s="156"/>
      <c r="J421" s="155"/>
      <c r="K421" s="135"/>
      <c r="L421" s="14" t="s">
        <v>20</v>
      </c>
      <c r="M421" s="9" t="s">
        <v>27</v>
      </c>
      <c r="N421" s="6">
        <f t="shared" si="69"/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</row>
    <row r="422" spans="1:19" s="12" customFormat="1" ht="15">
      <c r="A422" s="154"/>
      <c r="B422" s="155"/>
      <c r="C422" s="156"/>
      <c r="D422" s="156"/>
      <c r="E422" s="156"/>
      <c r="F422" s="156"/>
      <c r="G422" s="156"/>
      <c r="H422" s="156"/>
      <c r="I422" s="156"/>
      <c r="J422" s="155"/>
      <c r="K422" s="135" t="s">
        <v>14</v>
      </c>
      <c r="L422" s="8" t="s">
        <v>17</v>
      </c>
      <c r="M422" s="9" t="s">
        <v>27</v>
      </c>
      <c r="N422" s="6">
        <f t="shared" si="69"/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</row>
    <row r="423" spans="1:19" s="12" customFormat="1" ht="15">
      <c r="A423" s="154"/>
      <c r="B423" s="155"/>
      <c r="C423" s="30">
        <v>105.54</v>
      </c>
      <c r="D423" s="30">
        <v>17.24</v>
      </c>
      <c r="E423" s="30">
        <v>17.54</v>
      </c>
      <c r="F423" s="30">
        <v>17.64</v>
      </c>
      <c r="G423" s="30">
        <v>17.64</v>
      </c>
      <c r="H423" s="30">
        <v>17.74</v>
      </c>
      <c r="I423" s="30">
        <v>17.74</v>
      </c>
      <c r="J423" s="155"/>
      <c r="K423" s="135"/>
      <c r="L423" s="13" t="s">
        <v>19</v>
      </c>
      <c r="M423" s="9" t="s">
        <v>27</v>
      </c>
      <c r="N423" s="6">
        <f t="shared" si="69"/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</row>
    <row r="424" spans="1:19" s="12" customFormat="1" ht="15">
      <c r="A424" s="154"/>
      <c r="B424" s="155"/>
      <c r="C424" s="68">
        <v>80.52</v>
      </c>
      <c r="D424" s="68">
        <v>12.65</v>
      </c>
      <c r="E424" s="68">
        <v>12.87</v>
      </c>
      <c r="F424" s="68">
        <v>13.25</v>
      </c>
      <c r="G424" s="68">
        <v>13.35</v>
      </c>
      <c r="H424" s="68">
        <v>13.95</v>
      </c>
      <c r="I424" s="68">
        <v>14.45</v>
      </c>
      <c r="J424" s="155"/>
      <c r="K424" s="135"/>
      <c r="L424" s="14" t="s">
        <v>20</v>
      </c>
      <c r="M424" s="9" t="s">
        <v>27</v>
      </c>
      <c r="N424" s="6">
        <f t="shared" si="69"/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</row>
    <row r="425" spans="1:19" s="12" customFormat="1" ht="15">
      <c r="A425" s="144" t="s">
        <v>21</v>
      </c>
      <c r="B425" s="144"/>
      <c r="C425" s="17"/>
      <c r="D425" s="17"/>
      <c r="E425" s="17"/>
      <c r="F425" s="17"/>
      <c r="G425" s="17"/>
      <c r="H425" s="17"/>
      <c r="I425" s="17"/>
      <c r="J425" s="144"/>
      <c r="K425" s="144"/>
      <c r="L425" s="8" t="s">
        <v>17</v>
      </c>
      <c r="M425" s="18" t="s">
        <v>27</v>
      </c>
      <c r="N425" s="37">
        <f t="shared" si="69"/>
        <v>0</v>
      </c>
      <c r="O425" s="38">
        <f aca="true" t="shared" si="70" ref="O425:S427">O413+O416+O419+O422</f>
        <v>0</v>
      </c>
      <c r="P425" s="38">
        <f t="shared" si="70"/>
        <v>0</v>
      </c>
      <c r="Q425" s="38">
        <f t="shared" si="70"/>
        <v>0</v>
      </c>
      <c r="R425" s="38">
        <f t="shared" si="70"/>
        <v>0</v>
      </c>
      <c r="S425" s="38">
        <f t="shared" si="70"/>
        <v>0</v>
      </c>
    </row>
    <row r="426" spans="1:19" s="12" customFormat="1" ht="15">
      <c r="A426" s="136"/>
      <c r="B426" s="136"/>
      <c r="C426" s="17"/>
      <c r="D426" s="17"/>
      <c r="E426" s="17"/>
      <c r="F426" s="17"/>
      <c r="G426" s="17"/>
      <c r="H426" s="17"/>
      <c r="I426" s="17"/>
      <c r="J426" s="136"/>
      <c r="K426" s="136"/>
      <c r="L426" s="13" t="s">
        <v>19</v>
      </c>
      <c r="M426" s="21" t="s">
        <v>27</v>
      </c>
      <c r="N426" s="39">
        <f t="shared" si="69"/>
        <v>0</v>
      </c>
      <c r="O426" s="40">
        <f t="shared" si="70"/>
        <v>0</v>
      </c>
      <c r="P426" s="40">
        <f t="shared" si="70"/>
        <v>0</v>
      </c>
      <c r="Q426" s="40">
        <f t="shared" si="70"/>
        <v>0</v>
      </c>
      <c r="R426" s="40">
        <f t="shared" si="70"/>
        <v>0</v>
      </c>
      <c r="S426" s="40">
        <f t="shared" si="70"/>
        <v>0</v>
      </c>
    </row>
    <row r="427" spans="1:19" s="12" customFormat="1" ht="15">
      <c r="A427" s="136"/>
      <c r="B427" s="136"/>
      <c r="C427" s="17"/>
      <c r="D427" s="17"/>
      <c r="E427" s="17"/>
      <c r="F427" s="17"/>
      <c r="G427" s="17"/>
      <c r="H427" s="17"/>
      <c r="I427" s="17"/>
      <c r="J427" s="136"/>
      <c r="K427" s="136"/>
      <c r="L427" s="14" t="s">
        <v>20</v>
      </c>
      <c r="M427" s="24" t="s">
        <v>27</v>
      </c>
      <c r="N427" s="41">
        <f t="shared" si="69"/>
        <v>10</v>
      </c>
      <c r="O427" s="42">
        <f t="shared" si="70"/>
        <v>2</v>
      </c>
      <c r="P427" s="42">
        <f t="shared" si="70"/>
        <v>2</v>
      </c>
      <c r="Q427" s="42">
        <f t="shared" si="70"/>
        <v>2</v>
      </c>
      <c r="R427" s="42">
        <f t="shared" si="70"/>
        <v>2</v>
      </c>
      <c r="S427" s="42">
        <f t="shared" si="70"/>
        <v>2</v>
      </c>
    </row>
    <row r="428" spans="1:19" s="12" customFormat="1" ht="15">
      <c r="A428" s="137"/>
      <c r="B428" s="137"/>
      <c r="C428" s="17"/>
      <c r="D428" s="17"/>
      <c r="E428" s="17"/>
      <c r="F428" s="17"/>
      <c r="G428" s="17"/>
      <c r="H428" s="17"/>
      <c r="I428" s="17"/>
      <c r="J428" s="137"/>
      <c r="K428" s="137"/>
      <c r="L428" s="27" t="s">
        <v>21</v>
      </c>
      <c r="M428" s="28" t="s">
        <v>27</v>
      </c>
      <c r="N428" s="29">
        <f aca="true" t="shared" si="71" ref="N428:S428">SUM(N425:N427)</f>
        <v>10</v>
      </c>
      <c r="O428" s="29">
        <f t="shared" si="71"/>
        <v>2</v>
      </c>
      <c r="P428" s="29">
        <f t="shared" si="71"/>
        <v>2</v>
      </c>
      <c r="Q428" s="29">
        <f t="shared" si="71"/>
        <v>2</v>
      </c>
      <c r="R428" s="29">
        <f t="shared" si="71"/>
        <v>2</v>
      </c>
      <c r="S428" s="29">
        <f t="shared" si="71"/>
        <v>2</v>
      </c>
    </row>
    <row r="429" spans="1:19" s="12" customFormat="1" ht="15">
      <c r="A429" s="154"/>
      <c r="B429" s="155"/>
      <c r="C429" s="160">
        <v>1528.14</v>
      </c>
      <c r="D429" s="160">
        <v>252.17</v>
      </c>
      <c r="E429" s="160">
        <v>253.56</v>
      </c>
      <c r="F429" s="160">
        <v>254.52</v>
      </c>
      <c r="G429" s="160">
        <v>255.09</v>
      </c>
      <c r="H429" s="160">
        <v>256.3</v>
      </c>
      <c r="I429" s="160">
        <v>256.5</v>
      </c>
      <c r="J429" s="174" t="s">
        <v>69</v>
      </c>
      <c r="K429" s="157" t="s">
        <v>11</v>
      </c>
      <c r="L429" s="8" t="s">
        <v>17</v>
      </c>
      <c r="M429" s="9" t="s">
        <v>60</v>
      </c>
      <c r="N429" s="10">
        <f aca="true" t="shared" si="72" ref="N429:N443">SUM(O429:S429)</f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</row>
    <row r="430" spans="1:19" s="12" customFormat="1" ht="15">
      <c r="A430" s="154"/>
      <c r="B430" s="155"/>
      <c r="C430" s="160"/>
      <c r="D430" s="160"/>
      <c r="E430" s="160"/>
      <c r="F430" s="160"/>
      <c r="G430" s="160"/>
      <c r="H430" s="160"/>
      <c r="I430" s="160"/>
      <c r="J430" s="174"/>
      <c r="K430" s="157"/>
      <c r="L430" s="13" t="s">
        <v>19</v>
      </c>
      <c r="M430" s="9" t="s">
        <v>60</v>
      </c>
      <c r="N430" s="10">
        <f t="shared" si="72"/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</row>
    <row r="431" spans="1:19" s="12" customFormat="1" ht="15">
      <c r="A431" s="154"/>
      <c r="B431" s="155"/>
      <c r="C431" s="160"/>
      <c r="D431" s="160"/>
      <c r="E431" s="160"/>
      <c r="F431" s="160"/>
      <c r="G431" s="160"/>
      <c r="H431" s="160"/>
      <c r="I431" s="160"/>
      <c r="J431" s="174"/>
      <c r="K431" s="157"/>
      <c r="L431" s="14" t="s">
        <v>20</v>
      </c>
      <c r="M431" s="9" t="s">
        <v>60</v>
      </c>
      <c r="N431" s="10">
        <f t="shared" si="72"/>
        <v>38</v>
      </c>
      <c r="O431" s="11">
        <v>9.9</v>
      </c>
      <c r="P431" s="11">
        <v>9.1</v>
      </c>
      <c r="Q431" s="11">
        <v>6</v>
      </c>
      <c r="R431" s="11">
        <v>6</v>
      </c>
      <c r="S431" s="11">
        <v>7</v>
      </c>
    </row>
    <row r="432" spans="1:19" s="12" customFormat="1" ht="15">
      <c r="A432" s="154"/>
      <c r="B432" s="155"/>
      <c r="C432" s="160"/>
      <c r="D432" s="160"/>
      <c r="E432" s="160"/>
      <c r="F432" s="160"/>
      <c r="G432" s="160"/>
      <c r="H432" s="160"/>
      <c r="I432" s="160"/>
      <c r="J432" s="174"/>
      <c r="K432" s="158" t="s">
        <v>12</v>
      </c>
      <c r="L432" s="8" t="s">
        <v>17</v>
      </c>
      <c r="M432" s="9" t="s">
        <v>60</v>
      </c>
      <c r="N432" s="10">
        <f t="shared" si="72"/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</row>
    <row r="433" spans="1:19" s="12" customFormat="1" ht="15">
      <c r="A433" s="154"/>
      <c r="B433" s="155"/>
      <c r="C433" s="156">
        <v>15.66</v>
      </c>
      <c r="D433" s="156">
        <v>2.61</v>
      </c>
      <c r="E433" s="156">
        <v>2.61</v>
      </c>
      <c r="F433" s="156">
        <v>2.61</v>
      </c>
      <c r="G433" s="156">
        <v>2.61</v>
      </c>
      <c r="H433" s="156">
        <v>2.61</v>
      </c>
      <c r="I433" s="156">
        <v>2.61</v>
      </c>
      <c r="J433" s="174"/>
      <c r="K433" s="158"/>
      <c r="L433" s="13" t="s">
        <v>19</v>
      </c>
      <c r="M433" s="9" t="s">
        <v>60</v>
      </c>
      <c r="N433" s="10">
        <f t="shared" si="72"/>
        <v>10</v>
      </c>
      <c r="O433" s="11">
        <v>2</v>
      </c>
      <c r="P433" s="11">
        <v>2</v>
      </c>
      <c r="Q433" s="11">
        <v>2</v>
      </c>
      <c r="R433" s="11">
        <v>2</v>
      </c>
      <c r="S433" s="11">
        <v>2</v>
      </c>
    </row>
    <row r="434" spans="1:19" s="12" customFormat="1" ht="15">
      <c r="A434" s="154"/>
      <c r="B434" s="155"/>
      <c r="C434" s="156"/>
      <c r="D434" s="156"/>
      <c r="E434" s="156"/>
      <c r="F434" s="156"/>
      <c r="G434" s="156"/>
      <c r="H434" s="156"/>
      <c r="I434" s="156"/>
      <c r="J434" s="174"/>
      <c r="K434" s="158"/>
      <c r="L434" s="14" t="s">
        <v>20</v>
      </c>
      <c r="M434" s="9" t="s">
        <v>60</v>
      </c>
      <c r="N434" s="10">
        <f t="shared" si="72"/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</row>
    <row r="435" spans="1:19" s="12" customFormat="1" ht="15">
      <c r="A435" s="154"/>
      <c r="B435" s="155"/>
      <c r="C435" s="156"/>
      <c r="D435" s="156"/>
      <c r="E435" s="156"/>
      <c r="F435" s="156"/>
      <c r="G435" s="156"/>
      <c r="H435" s="156"/>
      <c r="I435" s="156"/>
      <c r="J435" s="174"/>
      <c r="K435" s="135" t="s">
        <v>13</v>
      </c>
      <c r="L435" s="8" t="s">
        <v>17</v>
      </c>
      <c r="M435" s="9" t="s">
        <v>60</v>
      </c>
      <c r="N435" s="10">
        <f t="shared" si="72"/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</row>
    <row r="436" spans="1:19" s="12" customFormat="1" ht="15">
      <c r="A436" s="154"/>
      <c r="B436" s="155"/>
      <c r="C436" s="156">
        <v>0.6</v>
      </c>
      <c r="D436" s="156">
        <v>0.1</v>
      </c>
      <c r="E436" s="156">
        <v>0.1</v>
      </c>
      <c r="F436" s="156">
        <v>0.1</v>
      </c>
      <c r="G436" s="156">
        <v>0.1</v>
      </c>
      <c r="H436" s="156">
        <v>0.1</v>
      </c>
      <c r="I436" s="156">
        <v>0.1</v>
      </c>
      <c r="J436" s="174"/>
      <c r="K436" s="135"/>
      <c r="L436" s="13" t="s">
        <v>19</v>
      </c>
      <c r="M436" s="9" t="s">
        <v>60</v>
      </c>
      <c r="N436" s="10">
        <f t="shared" si="72"/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</row>
    <row r="437" spans="1:19" s="12" customFormat="1" ht="15">
      <c r="A437" s="154"/>
      <c r="B437" s="155"/>
      <c r="C437" s="156"/>
      <c r="D437" s="156"/>
      <c r="E437" s="156"/>
      <c r="F437" s="156"/>
      <c r="G437" s="156"/>
      <c r="H437" s="156"/>
      <c r="I437" s="156"/>
      <c r="J437" s="174"/>
      <c r="K437" s="135"/>
      <c r="L437" s="14" t="s">
        <v>20</v>
      </c>
      <c r="M437" s="9" t="s">
        <v>60</v>
      </c>
      <c r="N437" s="10">
        <f t="shared" si="72"/>
        <v>9</v>
      </c>
      <c r="O437" s="11">
        <v>1</v>
      </c>
      <c r="P437" s="11">
        <v>2</v>
      </c>
      <c r="Q437" s="11">
        <v>2</v>
      </c>
      <c r="R437" s="11">
        <v>2</v>
      </c>
      <c r="S437" s="11">
        <v>2</v>
      </c>
    </row>
    <row r="438" spans="1:19" s="12" customFormat="1" ht="15">
      <c r="A438" s="154"/>
      <c r="B438" s="155"/>
      <c r="C438" s="156"/>
      <c r="D438" s="156"/>
      <c r="E438" s="156"/>
      <c r="F438" s="156"/>
      <c r="G438" s="156"/>
      <c r="H438" s="156"/>
      <c r="I438" s="156"/>
      <c r="J438" s="174"/>
      <c r="K438" s="135" t="s">
        <v>14</v>
      </c>
      <c r="L438" s="8" t="s">
        <v>17</v>
      </c>
      <c r="M438" s="9" t="s">
        <v>60</v>
      </c>
      <c r="N438" s="10">
        <f t="shared" si="72"/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</row>
    <row r="439" spans="1:19" s="12" customFormat="1" ht="15">
      <c r="A439" s="154"/>
      <c r="B439" s="155"/>
      <c r="C439" s="30">
        <v>105.54</v>
      </c>
      <c r="D439" s="30">
        <v>17.24</v>
      </c>
      <c r="E439" s="30">
        <v>17.54</v>
      </c>
      <c r="F439" s="30">
        <v>17.64</v>
      </c>
      <c r="G439" s="30">
        <v>17.64</v>
      </c>
      <c r="H439" s="30">
        <v>17.74</v>
      </c>
      <c r="I439" s="30">
        <v>17.74</v>
      </c>
      <c r="J439" s="174"/>
      <c r="K439" s="135"/>
      <c r="L439" s="13" t="s">
        <v>19</v>
      </c>
      <c r="M439" s="9" t="s">
        <v>60</v>
      </c>
      <c r="N439" s="10">
        <f t="shared" si="72"/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</row>
    <row r="440" spans="1:19" s="12" customFormat="1" ht="15">
      <c r="A440" s="154"/>
      <c r="B440" s="155"/>
      <c r="C440" s="68">
        <v>80.52</v>
      </c>
      <c r="D440" s="68">
        <v>12.65</v>
      </c>
      <c r="E440" s="68">
        <v>12.87</v>
      </c>
      <c r="F440" s="68">
        <v>13.25</v>
      </c>
      <c r="G440" s="68">
        <v>13.35</v>
      </c>
      <c r="H440" s="68">
        <v>13.95</v>
      </c>
      <c r="I440" s="68">
        <v>14.45</v>
      </c>
      <c r="J440" s="174"/>
      <c r="K440" s="135"/>
      <c r="L440" s="14" t="s">
        <v>20</v>
      </c>
      <c r="M440" s="9" t="s">
        <v>60</v>
      </c>
      <c r="N440" s="10">
        <f t="shared" si="72"/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</row>
    <row r="441" spans="1:19" s="12" customFormat="1" ht="15">
      <c r="A441" s="144" t="s">
        <v>21</v>
      </c>
      <c r="B441" s="144"/>
      <c r="C441" s="17"/>
      <c r="D441" s="17"/>
      <c r="E441" s="17"/>
      <c r="F441" s="17"/>
      <c r="G441" s="17"/>
      <c r="H441" s="17"/>
      <c r="I441" s="17"/>
      <c r="J441" s="144"/>
      <c r="K441" s="144"/>
      <c r="L441" s="8" t="s">
        <v>17</v>
      </c>
      <c r="M441" s="18" t="s">
        <v>60</v>
      </c>
      <c r="N441" s="19">
        <f t="shared" si="72"/>
        <v>0</v>
      </c>
      <c r="O441" s="20">
        <f aca="true" t="shared" si="73" ref="O441:S443">O429+O432+O435+O438</f>
        <v>0</v>
      </c>
      <c r="P441" s="20">
        <f t="shared" si="73"/>
        <v>0</v>
      </c>
      <c r="Q441" s="20">
        <f t="shared" si="73"/>
        <v>0</v>
      </c>
      <c r="R441" s="20">
        <f t="shared" si="73"/>
        <v>0</v>
      </c>
      <c r="S441" s="20">
        <f t="shared" si="73"/>
        <v>0</v>
      </c>
    </row>
    <row r="442" spans="1:19" s="12" customFormat="1" ht="15">
      <c r="A442" s="136"/>
      <c r="B442" s="136"/>
      <c r="C442" s="17"/>
      <c r="D442" s="17"/>
      <c r="E442" s="17"/>
      <c r="F442" s="17"/>
      <c r="G442" s="17"/>
      <c r="H442" s="17"/>
      <c r="I442" s="17"/>
      <c r="J442" s="136"/>
      <c r="K442" s="136"/>
      <c r="L442" s="13" t="s">
        <v>19</v>
      </c>
      <c r="M442" s="21" t="s">
        <v>60</v>
      </c>
      <c r="N442" s="22">
        <f t="shared" si="72"/>
        <v>10</v>
      </c>
      <c r="O442" s="23">
        <f t="shared" si="73"/>
        <v>2</v>
      </c>
      <c r="P442" s="23">
        <f t="shared" si="73"/>
        <v>2</v>
      </c>
      <c r="Q442" s="23">
        <f t="shared" si="73"/>
        <v>2</v>
      </c>
      <c r="R442" s="23">
        <f t="shared" si="73"/>
        <v>2</v>
      </c>
      <c r="S442" s="23">
        <f t="shared" si="73"/>
        <v>2</v>
      </c>
    </row>
    <row r="443" spans="1:19" s="12" customFormat="1" ht="15">
      <c r="A443" s="136"/>
      <c r="B443" s="136"/>
      <c r="C443" s="17"/>
      <c r="D443" s="17"/>
      <c r="E443" s="17"/>
      <c r="F443" s="17"/>
      <c r="G443" s="17"/>
      <c r="H443" s="17"/>
      <c r="I443" s="17"/>
      <c r="J443" s="136"/>
      <c r="K443" s="136"/>
      <c r="L443" s="14" t="s">
        <v>20</v>
      </c>
      <c r="M443" s="24" t="s">
        <v>60</v>
      </c>
      <c r="N443" s="25">
        <f t="shared" si="72"/>
        <v>47</v>
      </c>
      <c r="O443" s="26">
        <f t="shared" si="73"/>
        <v>10.9</v>
      </c>
      <c r="P443" s="26">
        <f t="shared" si="73"/>
        <v>11.1</v>
      </c>
      <c r="Q443" s="26">
        <f t="shared" si="73"/>
        <v>8</v>
      </c>
      <c r="R443" s="26">
        <f t="shared" si="73"/>
        <v>8</v>
      </c>
      <c r="S443" s="26">
        <f t="shared" si="73"/>
        <v>9</v>
      </c>
    </row>
    <row r="444" spans="1:19" s="12" customFormat="1" ht="15">
      <c r="A444" s="137"/>
      <c r="B444" s="137"/>
      <c r="C444" s="17"/>
      <c r="D444" s="17"/>
      <c r="E444" s="17"/>
      <c r="F444" s="17"/>
      <c r="G444" s="17"/>
      <c r="H444" s="17"/>
      <c r="I444" s="17"/>
      <c r="J444" s="137"/>
      <c r="K444" s="137"/>
      <c r="L444" s="27" t="s">
        <v>21</v>
      </c>
      <c r="M444" s="28" t="s">
        <v>60</v>
      </c>
      <c r="N444" s="29">
        <f aca="true" t="shared" si="74" ref="N444:S444">SUM(N441:N443)</f>
        <v>57</v>
      </c>
      <c r="O444" s="29">
        <f t="shared" si="74"/>
        <v>12.9</v>
      </c>
      <c r="P444" s="29">
        <f t="shared" si="74"/>
        <v>13.1</v>
      </c>
      <c r="Q444" s="29">
        <f t="shared" si="74"/>
        <v>10</v>
      </c>
      <c r="R444" s="29">
        <f t="shared" si="74"/>
        <v>10</v>
      </c>
      <c r="S444" s="29">
        <f t="shared" si="74"/>
        <v>11</v>
      </c>
    </row>
    <row r="445" spans="1:19" s="12" customFormat="1" ht="15">
      <c r="A445" s="154"/>
      <c r="B445" s="155"/>
      <c r="C445" s="160">
        <v>1528.14</v>
      </c>
      <c r="D445" s="160">
        <v>252.17</v>
      </c>
      <c r="E445" s="160">
        <v>253.56</v>
      </c>
      <c r="F445" s="160">
        <v>254.52</v>
      </c>
      <c r="G445" s="160">
        <v>255.09</v>
      </c>
      <c r="H445" s="160">
        <v>256.3</v>
      </c>
      <c r="I445" s="160">
        <v>256.5</v>
      </c>
      <c r="J445" s="159" t="s">
        <v>70</v>
      </c>
      <c r="K445" s="157" t="s">
        <v>11</v>
      </c>
      <c r="L445" s="8" t="s">
        <v>17</v>
      </c>
      <c r="M445" s="9" t="s">
        <v>27</v>
      </c>
      <c r="N445" s="6">
        <f aca="true" t="shared" si="75" ref="N445:N459">SUM(O445:S445)</f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</row>
    <row r="446" spans="1:19" s="12" customFormat="1" ht="15">
      <c r="A446" s="154"/>
      <c r="B446" s="155"/>
      <c r="C446" s="160"/>
      <c r="D446" s="160"/>
      <c r="E446" s="160"/>
      <c r="F446" s="160"/>
      <c r="G446" s="160"/>
      <c r="H446" s="160"/>
      <c r="I446" s="160"/>
      <c r="J446" s="159"/>
      <c r="K446" s="157"/>
      <c r="L446" s="13" t="s">
        <v>19</v>
      </c>
      <c r="M446" s="9" t="s">
        <v>27</v>
      </c>
      <c r="N446" s="6">
        <f t="shared" si="75"/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</row>
    <row r="447" spans="1:19" s="12" customFormat="1" ht="15">
      <c r="A447" s="154"/>
      <c r="B447" s="155"/>
      <c r="C447" s="160"/>
      <c r="D447" s="160"/>
      <c r="E447" s="160"/>
      <c r="F447" s="160"/>
      <c r="G447" s="160"/>
      <c r="H447" s="160"/>
      <c r="I447" s="160"/>
      <c r="J447" s="159"/>
      <c r="K447" s="157"/>
      <c r="L447" s="14" t="s">
        <v>20</v>
      </c>
      <c r="M447" s="9" t="s">
        <v>27</v>
      </c>
      <c r="N447" s="6">
        <f t="shared" si="75"/>
        <v>14</v>
      </c>
      <c r="O447" s="11">
        <v>3</v>
      </c>
      <c r="P447" s="11">
        <v>4</v>
      </c>
      <c r="Q447" s="11">
        <v>3</v>
      </c>
      <c r="R447" s="11">
        <v>2</v>
      </c>
      <c r="S447" s="11">
        <v>2</v>
      </c>
    </row>
    <row r="448" spans="1:19" s="12" customFormat="1" ht="15">
      <c r="A448" s="154"/>
      <c r="B448" s="155"/>
      <c r="C448" s="160"/>
      <c r="D448" s="160"/>
      <c r="E448" s="160"/>
      <c r="F448" s="160"/>
      <c r="G448" s="160"/>
      <c r="H448" s="160"/>
      <c r="I448" s="160"/>
      <c r="J448" s="159"/>
      <c r="K448" s="158" t="s">
        <v>12</v>
      </c>
      <c r="L448" s="8" t="s">
        <v>17</v>
      </c>
      <c r="M448" s="9" t="s">
        <v>27</v>
      </c>
      <c r="N448" s="6">
        <f t="shared" si="75"/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</row>
    <row r="449" spans="1:19" s="12" customFormat="1" ht="15">
      <c r="A449" s="154"/>
      <c r="B449" s="155"/>
      <c r="C449" s="156">
        <v>15.66</v>
      </c>
      <c r="D449" s="156">
        <v>2.61</v>
      </c>
      <c r="E449" s="156">
        <v>2.61</v>
      </c>
      <c r="F449" s="156">
        <v>2.61</v>
      </c>
      <c r="G449" s="156">
        <v>2.61</v>
      </c>
      <c r="H449" s="156">
        <v>2.61</v>
      </c>
      <c r="I449" s="156">
        <v>2.61</v>
      </c>
      <c r="J449" s="159"/>
      <c r="K449" s="158"/>
      <c r="L449" s="13" t="s">
        <v>19</v>
      </c>
      <c r="M449" s="9" t="s">
        <v>27</v>
      </c>
      <c r="N449" s="6">
        <f t="shared" si="75"/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</row>
    <row r="450" spans="1:19" s="12" customFormat="1" ht="15">
      <c r="A450" s="154"/>
      <c r="B450" s="155"/>
      <c r="C450" s="156"/>
      <c r="D450" s="156"/>
      <c r="E450" s="156"/>
      <c r="F450" s="156"/>
      <c r="G450" s="156"/>
      <c r="H450" s="156"/>
      <c r="I450" s="156"/>
      <c r="J450" s="159"/>
      <c r="K450" s="158"/>
      <c r="L450" s="14" t="s">
        <v>20</v>
      </c>
      <c r="M450" s="9" t="s">
        <v>27</v>
      </c>
      <c r="N450" s="6">
        <f t="shared" si="75"/>
        <v>6</v>
      </c>
      <c r="O450" s="11">
        <v>2</v>
      </c>
      <c r="P450" s="11">
        <v>1</v>
      </c>
      <c r="Q450" s="11">
        <v>1</v>
      </c>
      <c r="R450" s="11">
        <v>1</v>
      </c>
      <c r="S450" s="11">
        <v>1</v>
      </c>
    </row>
    <row r="451" spans="1:19" s="12" customFormat="1" ht="9.75" customHeight="1">
      <c r="A451" s="154"/>
      <c r="B451" s="155"/>
      <c r="C451" s="156"/>
      <c r="D451" s="156"/>
      <c r="E451" s="156"/>
      <c r="F451" s="156"/>
      <c r="G451" s="156"/>
      <c r="H451" s="156"/>
      <c r="I451" s="156"/>
      <c r="J451" s="159"/>
      <c r="K451" s="135" t="s">
        <v>13</v>
      </c>
      <c r="L451" s="8" t="s">
        <v>17</v>
      </c>
      <c r="M451" s="9" t="s">
        <v>27</v>
      </c>
      <c r="N451" s="6">
        <f t="shared" si="75"/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</row>
    <row r="452" spans="1:19" s="12" customFormat="1" ht="9.75" customHeight="1">
      <c r="A452" s="154"/>
      <c r="B452" s="155"/>
      <c r="C452" s="156">
        <v>0.6</v>
      </c>
      <c r="D452" s="156">
        <v>0.1</v>
      </c>
      <c r="E452" s="156">
        <v>0.1</v>
      </c>
      <c r="F452" s="156">
        <v>0.1</v>
      </c>
      <c r="G452" s="156">
        <v>0.1</v>
      </c>
      <c r="H452" s="156">
        <v>0.1</v>
      </c>
      <c r="I452" s="156">
        <v>0.1</v>
      </c>
      <c r="J452" s="159"/>
      <c r="K452" s="135"/>
      <c r="L452" s="13" t="s">
        <v>19</v>
      </c>
      <c r="M452" s="9" t="s">
        <v>27</v>
      </c>
      <c r="N452" s="6">
        <f t="shared" si="75"/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</row>
    <row r="453" spans="1:19" s="12" customFormat="1" ht="10.5" customHeight="1">
      <c r="A453" s="154"/>
      <c r="B453" s="155"/>
      <c r="C453" s="156"/>
      <c r="D453" s="156"/>
      <c r="E453" s="156"/>
      <c r="F453" s="156"/>
      <c r="G453" s="156"/>
      <c r="H453" s="156"/>
      <c r="I453" s="156"/>
      <c r="J453" s="159"/>
      <c r="K453" s="135"/>
      <c r="L453" s="14" t="s">
        <v>20</v>
      </c>
      <c r="M453" s="9" t="s">
        <v>27</v>
      </c>
      <c r="N453" s="6">
        <f t="shared" si="75"/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</row>
    <row r="454" spans="1:19" s="12" customFormat="1" ht="15">
      <c r="A454" s="154"/>
      <c r="B454" s="155"/>
      <c r="C454" s="156"/>
      <c r="D454" s="156"/>
      <c r="E454" s="156"/>
      <c r="F454" s="156"/>
      <c r="G454" s="156"/>
      <c r="H454" s="156"/>
      <c r="I454" s="156"/>
      <c r="J454" s="159"/>
      <c r="K454" s="135" t="s">
        <v>14</v>
      </c>
      <c r="L454" s="8" t="s">
        <v>17</v>
      </c>
      <c r="M454" s="9" t="s">
        <v>27</v>
      </c>
      <c r="N454" s="6">
        <f t="shared" si="75"/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</row>
    <row r="455" spans="1:19" s="12" customFormat="1" ht="15">
      <c r="A455" s="154"/>
      <c r="B455" s="155"/>
      <c r="C455" s="30">
        <v>105.54</v>
      </c>
      <c r="D455" s="30">
        <v>17.24</v>
      </c>
      <c r="E455" s="30">
        <v>17.54</v>
      </c>
      <c r="F455" s="30">
        <v>17.64</v>
      </c>
      <c r="G455" s="30">
        <v>17.64</v>
      </c>
      <c r="H455" s="30">
        <v>17.74</v>
      </c>
      <c r="I455" s="30">
        <v>17.74</v>
      </c>
      <c r="J455" s="159"/>
      <c r="K455" s="135"/>
      <c r="L455" s="13" t="s">
        <v>19</v>
      </c>
      <c r="M455" s="9" t="s">
        <v>27</v>
      </c>
      <c r="N455" s="6">
        <f t="shared" si="75"/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</row>
    <row r="456" spans="1:19" s="12" customFormat="1" ht="15">
      <c r="A456" s="154"/>
      <c r="B456" s="155"/>
      <c r="C456" s="68">
        <v>80.52</v>
      </c>
      <c r="D456" s="68">
        <v>12.65</v>
      </c>
      <c r="E456" s="68">
        <v>12.87</v>
      </c>
      <c r="F456" s="68">
        <v>13.25</v>
      </c>
      <c r="G456" s="68">
        <v>13.35</v>
      </c>
      <c r="H456" s="68">
        <v>13.95</v>
      </c>
      <c r="I456" s="68">
        <v>14.45</v>
      </c>
      <c r="J456" s="159"/>
      <c r="K456" s="135"/>
      <c r="L456" s="14" t="s">
        <v>20</v>
      </c>
      <c r="M456" s="9" t="s">
        <v>27</v>
      </c>
      <c r="N456" s="6">
        <f t="shared" si="75"/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</row>
    <row r="457" spans="1:19" s="12" customFormat="1" ht="15">
      <c r="A457" s="144" t="s">
        <v>21</v>
      </c>
      <c r="B457" s="144"/>
      <c r="C457" s="17"/>
      <c r="D457" s="17"/>
      <c r="E457" s="17"/>
      <c r="F457" s="17"/>
      <c r="G457" s="17"/>
      <c r="H457" s="17"/>
      <c r="I457" s="17"/>
      <c r="J457" s="144"/>
      <c r="K457" s="144"/>
      <c r="L457" s="8" t="s">
        <v>17</v>
      </c>
      <c r="M457" s="18" t="s">
        <v>27</v>
      </c>
      <c r="N457" s="37">
        <f t="shared" si="75"/>
        <v>0</v>
      </c>
      <c r="O457" s="38">
        <f aca="true" t="shared" si="76" ref="O457:S459">O445+O448+O451+O454</f>
        <v>0</v>
      </c>
      <c r="P457" s="38">
        <f t="shared" si="76"/>
        <v>0</v>
      </c>
      <c r="Q457" s="38">
        <f t="shared" si="76"/>
        <v>0</v>
      </c>
      <c r="R457" s="38">
        <f t="shared" si="76"/>
        <v>0</v>
      </c>
      <c r="S457" s="38">
        <f t="shared" si="76"/>
        <v>0</v>
      </c>
    </row>
    <row r="458" spans="1:19" s="12" customFormat="1" ht="15">
      <c r="A458" s="136"/>
      <c r="B458" s="136"/>
      <c r="C458" s="17"/>
      <c r="D458" s="17"/>
      <c r="E458" s="17"/>
      <c r="F458" s="17"/>
      <c r="G458" s="17"/>
      <c r="H458" s="17"/>
      <c r="I458" s="17"/>
      <c r="J458" s="136"/>
      <c r="K458" s="136"/>
      <c r="L458" s="13" t="s">
        <v>19</v>
      </c>
      <c r="M458" s="21" t="s">
        <v>27</v>
      </c>
      <c r="N458" s="39">
        <f t="shared" si="75"/>
        <v>0</v>
      </c>
      <c r="O458" s="40">
        <f t="shared" si="76"/>
        <v>0</v>
      </c>
      <c r="P458" s="40">
        <f t="shared" si="76"/>
        <v>0</v>
      </c>
      <c r="Q458" s="40">
        <f t="shared" si="76"/>
        <v>0</v>
      </c>
      <c r="R458" s="40">
        <f t="shared" si="76"/>
        <v>0</v>
      </c>
      <c r="S458" s="40">
        <f t="shared" si="76"/>
        <v>0</v>
      </c>
    </row>
    <row r="459" spans="1:19" s="12" customFormat="1" ht="15">
      <c r="A459" s="136"/>
      <c r="B459" s="136"/>
      <c r="C459" s="17"/>
      <c r="D459" s="17"/>
      <c r="E459" s="17"/>
      <c r="F459" s="17"/>
      <c r="G459" s="17"/>
      <c r="H459" s="17"/>
      <c r="I459" s="17"/>
      <c r="J459" s="136"/>
      <c r="K459" s="136"/>
      <c r="L459" s="14" t="s">
        <v>20</v>
      </c>
      <c r="M459" s="24" t="s">
        <v>27</v>
      </c>
      <c r="N459" s="41">
        <f t="shared" si="75"/>
        <v>20</v>
      </c>
      <c r="O459" s="42">
        <f t="shared" si="76"/>
        <v>5</v>
      </c>
      <c r="P459" s="42">
        <f t="shared" si="76"/>
        <v>5</v>
      </c>
      <c r="Q459" s="42">
        <f t="shared" si="76"/>
        <v>4</v>
      </c>
      <c r="R459" s="42">
        <f t="shared" si="76"/>
        <v>3</v>
      </c>
      <c r="S459" s="42">
        <f t="shared" si="76"/>
        <v>3</v>
      </c>
    </row>
    <row r="460" spans="1:19" s="12" customFormat="1" ht="15">
      <c r="A460" s="137"/>
      <c r="B460" s="137"/>
      <c r="C460" s="17"/>
      <c r="D460" s="17"/>
      <c r="E460" s="17"/>
      <c r="F460" s="17"/>
      <c r="G460" s="17"/>
      <c r="H460" s="17"/>
      <c r="I460" s="17"/>
      <c r="J460" s="137"/>
      <c r="K460" s="137"/>
      <c r="L460" s="27" t="s">
        <v>21</v>
      </c>
      <c r="M460" s="28" t="s">
        <v>27</v>
      </c>
      <c r="N460" s="29">
        <f aca="true" t="shared" si="77" ref="N460:S460">SUM(N457:N459)</f>
        <v>20</v>
      </c>
      <c r="O460" s="29">
        <f t="shared" si="77"/>
        <v>5</v>
      </c>
      <c r="P460" s="29">
        <f t="shared" si="77"/>
        <v>5</v>
      </c>
      <c r="Q460" s="29">
        <f t="shared" si="77"/>
        <v>4</v>
      </c>
      <c r="R460" s="29">
        <f t="shared" si="77"/>
        <v>3</v>
      </c>
      <c r="S460" s="29">
        <f t="shared" si="77"/>
        <v>3</v>
      </c>
    </row>
    <row r="461" spans="1:19" s="12" customFormat="1" ht="15">
      <c r="A461" s="154"/>
      <c r="B461" s="155"/>
      <c r="C461" s="156"/>
      <c r="D461" s="156"/>
      <c r="E461" s="156"/>
      <c r="F461" s="156"/>
      <c r="G461" s="156"/>
      <c r="H461" s="156"/>
      <c r="I461" s="156"/>
      <c r="J461" s="144" t="s">
        <v>71</v>
      </c>
      <c r="K461" s="167" t="s">
        <v>11</v>
      </c>
      <c r="L461" s="181" t="s">
        <v>17</v>
      </c>
      <c r="M461" s="45" t="s">
        <v>18</v>
      </c>
      <c r="N461" s="48">
        <f aca="true" t="shared" si="78" ref="N461:N484">SUM(O461:S461)</f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</row>
    <row r="462" spans="1:19" s="12" customFormat="1" ht="15">
      <c r="A462" s="154"/>
      <c r="B462" s="155"/>
      <c r="C462" s="156"/>
      <c r="D462" s="156"/>
      <c r="E462" s="156"/>
      <c r="F462" s="156"/>
      <c r="G462" s="156"/>
      <c r="H462" s="156"/>
      <c r="I462" s="156"/>
      <c r="J462" s="136"/>
      <c r="K462" s="168"/>
      <c r="L462" s="182"/>
      <c r="M462" s="45" t="s">
        <v>45</v>
      </c>
      <c r="N462" s="47">
        <f t="shared" si="78"/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</row>
    <row r="463" spans="1:19" s="12" customFormat="1" ht="15">
      <c r="A463" s="154"/>
      <c r="B463" s="155"/>
      <c r="C463" s="156"/>
      <c r="D463" s="156"/>
      <c r="E463" s="156"/>
      <c r="F463" s="156"/>
      <c r="G463" s="156"/>
      <c r="H463" s="156"/>
      <c r="I463" s="156"/>
      <c r="J463" s="136"/>
      <c r="K463" s="168"/>
      <c r="L463" s="177" t="s">
        <v>19</v>
      </c>
      <c r="M463" s="45" t="s">
        <v>18</v>
      </c>
      <c r="N463" s="48">
        <f t="shared" si="78"/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</row>
    <row r="464" spans="1:19" s="12" customFormat="1" ht="15">
      <c r="A464" s="154"/>
      <c r="B464" s="155"/>
      <c r="C464" s="156"/>
      <c r="D464" s="156"/>
      <c r="E464" s="156"/>
      <c r="F464" s="156"/>
      <c r="G464" s="156"/>
      <c r="H464" s="156"/>
      <c r="I464" s="156"/>
      <c r="J464" s="136"/>
      <c r="K464" s="168"/>
      <c r="L464" s="178"/>
      <c r="M464" s="45" t="s">
        <v>45</v>
      </c>
      <c r="N464" s="47">
        <f t="shared" si="78"/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</row>
    <row r="465" spans="1:19" s="12" customFormat="1" ht="15">
      <c r="A465" s="154"/>
      <c r="B465" s="155"/>
      <c r="C465" s="156"/>
      <c r="D465" s="156"/>
      <c r="E465" s="156"/>
      <c r="F465" s="156"/>
      <c r="G465" s="156"/>
      <c r="H465" s="156"/>
      <c r="I465" s="156"/>
      <c r="J465" s="136"/>
      <c r="K465" s="168"/>
      <c r="L465" s="179" t="s">
        <v>20</v>
      </c>
      <c r="M465" s="45" t="s">
        <v>18</v>
      </c>
      <c r="N465" s="48">
        <f t="shared" si="78"/>
        <v>2400</v>
      </c>
      <c r="O465" s="11">
        <v>540</v>
      </c>
      <c r="P465" s="11">
        <v>470</v>
      </c>
      <c r="Q465" s="11">
        <v>450</v>
      </c>
      <c r="R465" s="11">
        <v>470</v>
      </c>
      <c r="S465" s="11">
        <v>470</v>
      </c>
    </row>
    <row r="466" spans="1:19" s="12" customFormat="1" ht="15">
      <c r="A466" s="154"/>
      <c r="B466" s="155"/>
      <c r="C466" s="156"/>
      <c r="D466" s="156"/>
      <c r="E466" s="156"/>
      <c r="F466" s="156"/>
      <c r="G466" s="156"/>
      <c r="H466" s="156"/>
      <c r="I466" s="156"/>
      <c r="J466" s="136"/>
      <c r="K466" s="169"/>
      <c r="L466" s="180"/>
      <c r="M466" s="45" t="s">
        <v>45</v>
      </c>
      <c r="N466" s="47">
        <f t="shared" si="78"/>
        <v>351</v>
      </c>
      <c r="O466" s="11">
        <v>88.8</v>
      </c>
      <c r="P466" s="11">
        <v>71.8</v>
      </c>
      <c r="Q466" s="11">
        <v>66.8</v>
      </c>
      <c r="R466" s="11">
        <v>61.8</v>
      </c>
      <c r="S466" s="11">
        <v>61.8</v>
      </c>
    </row>
    <row r="467" spans="1:19" s="12" customFormat="1" ht="15">
      <c r="A467" s="154"/>
      <c r="B467" s="155"/>
      <c r="C467" s="156"/>
      <c r="D467" s="156"/>
      <c r="E467" s="156"/>
      <c r="F467" s="156"/>
      <c r="G467" s="156"/>
      <c r="H467" s="156"/>
      <c r="I467" s="156"/>
      <c r="J467" s="136"/>
      <c r="K467" s="167" t="s">
        <v>12</v>
      </c>
      <c r="L467" s="181" t="s">
        <v>17</v>
      </c>
      <c r="M467" s="45" t="s">
        <v>18</v>
      </c>
      <c r="N467" s="48">
        <f t="shared" si="78"/>
        <v>80</v>
      </c>
      <c r="O467" s="11">
        <v>0</v>
      </c>
      <c r="P467" s="11">
        <v>20</v>
      </c>
      <c r="Q467" s="11">
        <v>20</v>
      </c>
      <c r="R467" s="11">
        <v>20</v>
      </c>
      <c r="S467" s="11">
        <v>20</v>
      </c>
    </row>
    <row r="468" spans="1:19" s="12" customFormat="1" ht="15">
      <c r="A468" s="154"/>
      <c r="B468" s="155"/>
      <c r="C468" s="156"/>
      <c r="D468" s="156"/>
      <c r="E468" s="156"/>
      <c r="F468" s="156"/>
      <c r="G468" s="156"/>
      <c r="H468" s="156"/>
      <c r="I468" s="156"/>
      <c r="J468" s="136"/>
      <c r="K468" s="168"/>
      <c r="L468" s="182"/>
      <c r="M468" s="45" t="s">
        <v>45</v>
      </c>
      <c r="N468" s="47">
        <f t="shared" si="78"/>
        <v>12</v>
      </c>
      <c r="O468" s="11">
        <v>0</v>
      </c>
      <c r="P468" s="11">
        <v>3</v>
      </c>
      <c r="Q468" s="11">
        <v>3</v>
      </c>
      <c r="R468" s="11">
        <v>3</v>
      </c>
      <c r="S468" s="11">
        <v>3</v>
      </c>
    </row>
    <row r="469" spans="1:19" s="12" customFormat="1" ht="15">
      <c r="A469" s="154"/>
      <c r="B469" s="155"/>
      <c r="C469" s="156"/>
      <c r="D469" s="156"/>
      <c r="E469" s="156"/>
      <c r="F469" s="156"/>
      <c r="G469" s="156"/>
      <c r="H469" s="156"/>
      <c r="I469" s="156"/>
      <c r="J469" s="136"/>
      <c r="K469" s="168"/>
      <c r="L469" s="177" t="s">
        <v>19</v>
      </c>
      <c r="M469" s="45" t="s">
        <v>18</v>
      </c>
      <c r="N469" s="48">
        <f t="shared" si="78"/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</row>
    <row r="470" spans="1:19" s="12" customFormat="1" ht="15">
      <c r="A470" s="154"/>
      <c r="B470" s="155"/>
      <c r="C470" s="156"/>
      <c r="D470" s="156"/>
      <c r="E470" s="156"/>
      <c r="F470" s="156"/>
      <c r="G470" s="156"/>
      <c r="H470" s="156"/>
      <c r="I470" s="156"/>
      <c r="J470" s="136"/>
      <c r="K470" s="168"/>
      <c r="L470" s="178"/>
      <c r="M470" s="45" t="s">
        <v>45</v>
      </c>
      <c r="N470" s="47">
        <f t="shared" si="78"/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</row>
    <row r="471" spans="1:19" s="12" customFormat="1" ht="15">
      <c r="A471" s="154"/>
      <c r="B471" s="155"/>
      <c r="C471" s="156"/>
      <c r="D471" s="156"/>
      <c r="E471" s="156"/>
      <c r="F471" s="156"/>
      <c r="G471" s="156"/>
      <c r="H471" s="156"/>
      <c r="I471" s="156"/>
      <c r="J471" s="136"/>
      <c r="K471" s="168"/>
      <c r="L471" s="179" t="s">
        <v>20</v>
      </c>
      <c r="M471" s="45" t="s">
        <v>18</v>
      </c>
      <c r="N471" s="48">
        <f t="shared" si="78"/>
        <v>959.5</v>
      </c>
      <c r="O471" s="11">
        <v>198.5</v>
      </c>
      <c r="P471" s="11">
        <v>196.5</v>
      </c>
      <c r="Q471" s="11">
        <v>189.5</v>
      </c>
      <c r="R471" s="11">
        <v>187.5</v>
      </c>
      <c r="S471" s="11">
        <v>187.5</v>
      </c>
    </row>
    <row r="472" spans="1:19" s="12" customFormat="1" ht="15">
      <c r="A472" s="154"/>
      <c r="B472" s="155"/>
      <c r="C472" s="156"/>
      <c r="D472" s="156"/>
      <c r="E472" s="156"/>
      <c r="F472" s="156"/>
      <c r="G472" s="156"/>
      <c r="H472" s="156"/>
      <c r="I472" s="156"/>
      <c r="J472" s="136"/>
      <c r="K472" s="169"/>
      <c r="L472" s="180"/>
      <c r="M472" s="45" t="s">
        <v>45</v>
      </c>
      <c r="N472" s="47">
        <f t="shared" si="78"/>
        <v>112.97</v>
      </c>
      <c r="O472" s="11">
        <v>23.67</v>
      </c>
      <c r="P472" s="11">
        <v>22.99</v>
      </c>
      <c r="Q472" s="11">
        <v>22.37</v>
      </c>
      <c r="R472" s="11">
        <v>21.97</v>
      </c>
      <c r="S472" s="11">
        <v>21.97</v>
      </c>
    </row>
    <row r="473" spans="1:19" s="12" customFormat="1" ht="15">
      <c r="A473" s="154"/>
      <c r="B473" s="155"/>
      <c r="C473" s="156"/>
      <c r="D473" s="156"/>
      <c r="E473" s="156"/>
      <c r="F473" s="156"/>
      <c r="G473" s="156"/>
      <c r="H473" s="156"/>
      <c r="I473" s="156"/>
      <c r="J473" s="136"/>
      <c r="K473" s="167" t="s">
        <v>13</v>
      </c>
      <c r="L473" s="181" t="s">
        <v>17</v>
      </c>
      <c r="M473" s="45" t="s">
        <v>18</v>
      </c>
      <c r="N473" s="48">
        <f t="shared" si="78"/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</row>
    <row r="474" spans="1:19" s="12" customFormat="1" ht="15">
      <c r="A474" s="154"/>
      <c r="B474" s="155"/>
      <c r="C474" s="156"/>
      <c r="D474" s="156"/>
      <c r="E474" s="156"/>
      <c r="F474" s="156"/>
      <c r="G474" s="156"/>
      <c r="H474" s="156"/>
      <c r="I474" s="156"/>
      <c r="J474" s="136"/>
      <c r="K474" s="168"/>
      <c r="L474" s="182"/>
      <c r="M474" s="45" t="s">
        <v>45</v>
      </c>
      <c r="N474" s="47">
        <f t="shared" si="78"/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</row>
    <row r="475" spans="1:19" s="12" customFormat="1" ht="15">
      <c r="A475" s="154"/>
      <c r="B475" s="155"/>
      <c r="C475" s="156"/>
      <c r="D475" s="156"/>
      <c r="E475" s="156"/>
      <c r="F475" s="156"/>
      <c r="G475" s="156"/>
      <c r="H475" s="156"/>
      <c r="I475" s="156"/>
      <c r="J475" s="136"/>
      <c r="K475" s="168"/>
      <c r="L475" s="177" t="s">
        <v>19</v>
      </c>
      <c r="M475" s="45" t="s">
        <v>18</v>
      </c>
      <c r="N475" s="48">
        <f t="shared" si="78"/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</row>
    <row r="476" spans="1:19" s="12" customFormat="1" ht="15">
      <c r="A476" s="154"/>
      <c r="B476" s="155"/>
      <c r="C476" s="156"/>
      <c r="D476" s="156"/>
      <c r="E476" s="156"/>
      <c r="F476" s="156"/>
      <c r="G476" s="156"/>
      <c r="H476" s="156"/>
      <c r="I476" s="156"/>
      <c r="J476" s="136"/>
      <c r="K476" s="168"/>
      <c r="L476" s="178"/>
      <c r="M476" s="45" t="s">
        <v>45</v>
      </c>
      <c r="N476" s="47">
        <f t="shared" si="78"/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</row>
    <row r="477" spans="1:19" s="12" customFormat="1" ht="15">
      <c r="A477" s="154"/>
      <c r="B477" s="155"/>
      <c r="C477" s="156"/>
      <c r="D477" s="156"/>
      <c r="E477" s="156"/>
      <c r="F477" s="156"/>
      <c r="G477" s="156"/>
      <c r="H477" s="156"/>
      <c r="I477" s="156"/>
      <c r="J477" s="136"/>
      <c r="K477" s="168"/>
      <c r="L477" s="179" t="s">
        <v>20</v>
      </c>
      <c r="M477" s="45" t="s">
        <v>18</v>
      </c>
      <c r="N477" s="48">
        <f t="shared" si="78"/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</row>
    <row r="478" spans="1:19" s="12" customFormat="1" ht="15">
      <c r="A478" s="154"/>
      <c r="B478" s="155"/>
      <c r="C478" s="156"/>
      <c r="D478" s="156"/>
      <c r="E478" s="156"/>
      <c r="F478" s="156"/>
      <c r="G478" s="156"/>
      <c r="H478" s="156"/>
      <c r="I478" s="156"/>
      <c r="J478" s="136"/>
      <c r="K478" s="169"/>
      <c r="L478" s="180"/>
      <c r="M478" s="45" t="s">
        <v>45</v>
      </c>
      <c r="N478" s="47">
        <f t="shared" si="78"/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</row>
    <row r="479" spans="1:19" s="12" customFormat="1" ht="15">
      <c r="A479" s="154"/>
      <c r="B479" s="155"/>
      <c r="C479" s="156"/>
      <c r="D479" s="156"/>
      <c r="E479" s="156"/>
      <c r="F479" s="156"/>
      <c r="G479" s="156"/>
      <c r="H479" s="156"/>
      <c r="I479" s="156"/>
      <c r="J479" s="136"/>
      <c r="K479" s="167" t="s">
        <v>14</v>
      </c>
      <c r="L479" s="181" t="s">
        <v>17</v>
      </c>
      <c r="M479" s="45" t="s">
        <v>18</v>
      </c>
      <c r="N479" s="48">
        <f t="shared" si="78"/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</row>
    <row r="480" spans="1:19" s="12" customFormat="1" ht="15">
      <c r="A480" s="154"/>
      <c r="B480" s="155"/>
      <c r="C480" s="156"/>
      <c r="D480" s="156"/>
      <c r="E480" s="156"/>
      <c r="F480" s="156"/>
      <c r="G480" s="156"/>
      <c r="H480" s="156"/>
      <c r="I480" s="156"/>
      <c r="J480" s="136"/>
      <c r="K480" s="168"/>
      <c r="L480" s="182"/>
      <c r="M480" s="45" t="s">
        <v>45</v>
      </c>
      <c r="N480" s="47">
        <f t="shared" si="78"/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</row>
    <row r="481" spans="1:19" s="12" customFormat="1" ht="15">
      <c r="A481" s="154"/>
      <c r="B481" s="155"/>
      <c r="C481" s="156"/>
      <c r="D481" s="156"/>
      <c r="E481" s="156"/>
      <c r="F481" s="156"/>
      <c r="G481" s="156"/>
      <c r="H481" s="156"/>
      <c r="I481" s="156"/>
      <c r="J481" s="136"/>
      <c r="K481" s="168"/>
      <c r="L481" s="177" t="s">
        <v>19</v>
      </c>
      <c r="M481" s="45" t="s">
        <v>18</v>
      </c>
      <c r="N481" s="48">
        <f t="shared" si="78"/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</row>
    <row r="482" spans="1:19" s="12" customFormat="1" ht="15">
      <c r="A482" s="154"/>
      <c r="B482" s="155"/>
      <c r="C482" s="156"/>
      <c r="D482" s="156"/>
      <c r="E482" s="156"/>
      <c r="F482" s="156"/>
      <c r="G482" s="156"/>
      <c r="H482" s="156"/>
      <c r="I482" s="156"/>
      <c r="J482" s="136"/>
      <c r="K482" s="168"/>
      <c r="L482" s="178"/>
      <c r="M482" s="45" t="s">
        <v>45</v>
      </c>
      <c r="N482" s="47">
        <f t="shared" si="78"/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</row>
    <row r="483" spans="1:19" s="12" customFormat="1" ht="15">
      <c r="A483" s="154"/>
      <c r="B483" s="155"/>
      <c r="C483" s="156"/>
      <c r="D483" s="156"/>
      <c r="E483" s="156"/>
      <c r="F483" s="156"/>
      <c r="G483" s="156"/>
      <c r="H483" s="156"/>
      <c r="I483" s="156"/>
      <c r="J483" s="136"/>
      <c r="K483" s="168"/>
      <c r="L483" s="179" t="s">
        <v>20</v>
      </c>
      <c r="M483" s="45" t="s">
        <v>18</v>
      </c>
      <c r="N483" s="48">
        <f t="shared" si="78"/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</row>
    <row r="484" spans="1:19" s="12" customFormat="1" ht="15">
      <c r="A484" s="154"/>
      <c r="B484" s="155"/>
      <c r="C484" s="156"/>
      <c r="D484" s="156"/>
      <c r="E484" s="156"/>
      <c r="F484" s="156"/>
      <c r="G484" s="156"/>
      <c r="H484" s="156"/>
      <c r="I484" s="156"/>
      <c r="J484" s="136"/>
      <c r="K484" s="169"/>
      <c r="L484" s="180"/>
      <c r="M484" s="45" t="s">
        <v>45</v>
      </c>
      <c r="N484" s="47">
        <f t="shared" si="78"/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</row>
    <row r="485" spans="1:19" s="12" customFormat="1" ht="15">
      <c r="A485" s="144" t="s">
        <v>21</v>
      </c>
      <c r="B485" s="144"/>
      <c r="C485" s="17"/>
      <c r="D485" s="17"/>
      <c r="E485" s="17"/>
      <c r="F485" s="17"/>
      <c r="G485" s="17"/>
      <c r="H485" s="17"/>
      <c r="I485" s="17"/>
      <c r="J485" s="144"/>
      <c r="K485" s="144"/>
      <c r="L485" s="181" t="s">
        <v>17</v>
      </c>
      <c r="M485" s="49" t="s">
        <v>18</v>
      </c>
      <c r="N485" s="50">
        <f aca="true" t="shared" si="79" ref="N485:S490">N461+N467+N473+N479</f>
        <v>80</v>
      </c>
      <c r="O485" s="51">
        <f t="shared" si="79"/>
        <v>0</v>
      </c>
      <c r="P485" s="51">
        <f t="shared" si="79"/>
        <v>20</v>
      </c>
      <c r="Q485" s="51">
        <f t="shared" si="79"/>
        <v>20</v>
      </c>
      <c r="R485" s="51">
        <f t="shared" si="79"/>
        <v>20</v>
      </c>
      <c r="S485" s="51">
        <f t="shared" si="79"/>
        <v>20</v>
      </c>
    </row>
    <row r="486" spans="1:19" s="12" customFormat="1" ht="15">
      <c r="A486" s="136"/>
      <c r="B486" s="136"/>
      <c r="C486" s="17"/>
      <c r="D486" s="17"/>
      <c r="E486" s="17"/>
      <c r="F486" s="17"/>
      <c r="G486" s="17"/>
      <c r="H486" s="17"/>
      <c r="I486" s="17"/>
      <c r="J486" s="136"/>
      <c r="K486" s="136"/>
      <c r="L486" s="182"/>
      <c r="M486" s="49" t="s">
        <v>45</v>
      </c>
      <c r="N486" s="52">
        <f t="shared" si="79"/>
        <v>12</v>
      </c>
      <c r="O486" s="53">
        <f t="shared" si="79"/>
        <v>0</v>
      </c>
      <c r="P486" s="53">
        <f t="shared" si="79"/>
        <v>3</v>
      </c>
      <c r="Q486" s="53">
        <f t="shared" si="79"/>
        <v>3</v>
      </c>
      <c r="R486" s="53">
        <f t="shared" si="79"/>
        <v>3</v>
      </c>
      <c r="S486" s="53">
        <f t="shared" si="79"/>
        <v>3</v>
      </c>
    </row>
    <row r="487" spans="1:19" s="12" customFormat="1" ht="15">
      <c r="A487" s="136"/>
      <c r="B487" s="136"/>
      <c r="C487" s="17"/>
      <c r="D487" s="17"/>
      <c r="E487" s="17"/>
      <c r="F487" s="17"/>
      <c r="G487" s="17"/>
      <c r="H487" s="17"/>
      <c r="I487" s="17"/>
      <c r="J487" s="136"/>
      <c r="K487" s="136"/>
      <c r="L487" s="177" t="s">
        <v>19</v>
      </c>
      <c r="M487" s="54" t="s">
        <v>18</v>
      </c>
      <c r="N487" s="55">
        <f t="shared" si="79"/>
        <v>0</v>
      </c>
      <c r="O487" s="56">
        <f t="shared" si="79"/>
        <v>0</v>
      </c>
      <c r="P487" s="56">
        <f t="shared" si="79"/>
        <v>0</v>
      </c>
      <c r="Q487" s="56">
        <f t="shared" si="79"/>
        <v>0</v>
      </c>
      <c r="R487" s="56">
        <f t="shared" si="79"/>
        <v>0</v>
      </c>
      <c r="S487" s="56">
        <f t="shared" si="79"/>
        <v>0</v>
      </c>
    </row>
    <row r="488" spans="1:19" s="12" customFormat="1" ht="15">
      <c r="A488" s="136"/>
      <c r="B488" s="136"/>
      <c r="C488" s="17"/>
      <c r="D488" s="17"/>
      <c r="E488" s="17"/>
      <c r="F488" s="17"/>
      <c r="G488" s="17"/>
      <c r="H488" s="17"/>
      <c r="I488" s="17"/>
      <c r="J488" s="136"/>
      <c r="K488" s="136"/>
      <c r="L488" s="178"/>
      <c r="M488" s="54" t="s">
        <v>45</v>
      </c>
      <c r="N488" s="57">
        <f t="shared" si="79"/>
        <v>0</v>
      </c>
      <c r="O488" s="58">
        <f t="shared" si="79"/>
        <v>0</v>
      </c>
      <c r="P488" s="58">
        <f t="shared" si="79"/>
        <v>0</v>
      </c>
      <c r="Q488" s="58">
        <f t="shared" si="79"/>
        <v>0</v>
      </c>
      <c r="R488" s="58">
        <f t="shared" si="79"/>
        <v>0</v>
      </c>
      <c r="S488" s="58">
        <f t="shared" si="79"/>
        <v>0</v>
      </c>
    </row>
    <row r="489" spans="1:19" s="12" customFormat="1" ht="15">
      <c r="A489" s="136"/>
      <c r="B489" s="136"/>
      <c r="C489" s="17"/>
      <c r="D489" s="17"/>
      <c r="E489" s="17"/>
      <c r="F489" s="17"/>
      <c r="G489" s="17"/>
      <c r="H489" s="17"/>
      <c r="I489" s="17"/>
      <c r="J489" s="136"/>
      <c r="K489" s="136"/>
      <c r="L489" s="179" t="s">
        <v>20</v>
      </c>
      <c r="M489" s="59" t="s">
        <v>18</v>
      </c>
      <c r="N489" s="60">
        <f t="shared" si="79"/>
        <v>3359.5</v>
      </c>
      <c r="O489" s="61">
        <f t="shared" si="79"/>
        <v>738.5</v>
      </c>
      <c r="P489" s="61">
        <f t="shared" si="79"/>
        <v>666.5</v>
      </c>
      <c r="Q489" s="61">
        <f t="shared" si="79"/>
        <v>639.5</v>
      </c>
      <c r="R489" s="61">
        <f t="shared" si="79"/>
        <v>657.5</v>
      </c>
      <c r="S489" s="61">
        <f t="shared" si="79"/>
        <v>657.5</v>
      </c>
    </row>
    <row r="490" spans="1:19" s="12" customFormat="1" ht="15">
      <c r="A490" s="136"/>
      <c r="B490" s="136"/>
      <c r="C490" s="17"/>
      <c r="D490" s="17"/>
      <c r="E490" s="17"/>
      <c r="F490" s="17"/>
      <c r="G490" s="17"/>
      <c r="H490" s="17"/>
      <c r="I490" s="17"/>
      <c r="J490" s="136"/>
      <c r="K490" s="136"/>
      <c r="L490" s="180"/>
      <c r="M490" s="59" t="s">
        <v>45</v>
      </c>
      <c r="N490" s="62">
        <f t="shared" si="79"/>
        <v>463.97</v>
      </c>
      <c r="O490" s="63">
        <f t="shared" si="79"/>
        <v>112.47</v>
      </c>
      <c r="P490" s="63">
        <f t="shared" si="79"/>
        <v>94.78999999999999</v>
      </c>
      <c r="Q490" s="63">
        <f t="shared" si="79"/>
        <v>89.17</v>
      </c>
      <c r="R490" s="63">
        <f t="shared" si="79"/>
        <v>83.77</v>
      </c>
      <c r="S490" s="63">
        <f t="shared" si="79"/>
        <v>83.77</v>
      </c>
    </row>
    <row r="491" spans="1:19" s="12" customFormat="1" ht="15">
      <c r="A491" s="136"/>
      <c r="B491" s="136"/>
      <c r="C491" s="17"/>
      <c r="D491" s="17"/>
      <c r="E491" s="17"/>
      <c r="F491" s="17"/>
      <c r="G491" s="17"/>
      <c r="H491" s="17"/>
      <c r="I491" s="17"/>
      <c r="J491" s="136"/>
      <c r="K491" s="136"/>
      <c r="L491" s="199" t="s">
        <v>21</v>
      </c>
      <c r="M491" s="28" t="s">
        <v>18</v>
      </c>
      <c r="N491" s="64">
        <f aca="true" t="shared" si="80" ref="N491:S492">N485+N487+N489</f>
        <v>3439.5</v>
      </c>
      <c r="O491" s="64">
        <f t="shared" si="80"/>
        <v>738.5</v>
      </c>
      <c r="P491" s="64">
        <f t="shared" si="80"/>
        <v>686.5</v>
      </c>
      <c r="Q491" s="64">
        <f t="shared" si="80"/>
        <v>659.5</v>
      </c>
      <c r="R491" s="64">
        <f t="shared" si="80"/>
        <v>677.5</v>
      </c>
      <c r="S491" s="64">
        <f t="shared" si="80"/>
        <v>677.5</v>
      </c>
    </row>
    <row r="492" spans="1:19" s="12" customFormat="1" ht="15">
      <c r="A492" s="137"/>
      <c r="B492" s="137"/>
      <c r="C492" s="17"/>
      <c r="D492" s="17"/>
      <c r="E492" s="17"/>
      <c r="F492" s="17"/>
      <c r="G492" s="17"/>
      <c r="H492" s="17"/>
      <c r="I492" s="17"/>
      <c r="J492" s="137"/>
      <c r="K492" s="137"/>
      <c r="L492" s="200"/>
      <c r="M492" s="28" t="s">
        <v>45</v>
      </c>
      <c r="N492" s="64">
        <f t="shared" si="80"/>
        <v>475.97</v>
      </c>
      <c r="O492" s="64">
        <f t="shared" si="80"/>
        <v>112.47</v>
      </c>
      <c r="P492" s="64">
        <f t="shared" si="80"/>
        <v>97.78999999999999</v>
      </c>
      <c r="Q492" s="64">
        <f t="shared" si="80"/>
        <v>92.17</v>
      </c>
      <c r="R492" s="64">
        <f t="shared" si="80"/>
        <v>86.77</v>
      </c>
      <c r="S492" s="64">
        <f t="shared" si="80"/>
        <v>86.77</v>
      </c>
    </row>
    <row r="493" spans="1:19" s="12" customFormat="1" ht="15">
      <c r="A493" s="154" t="s">
        <v>72</v>
      </c>
      <c r="B493" s="155" t="s">
        <v>73</v>
      </c>
      <c r="C493" s="43"/>
      <c r="D493" s="44">
        <v>1740</v>
      </c>
      <c r="E493" s="44">
        <v>1810</v>
      </c>
      <c r="F493" s="44">
        <v>1880</v>
      </c>
      <c r="G493" s="44">
        <v>2010</v>
      </c>
      <c r="H493" s="44">
        <v>2050</v>
      </c>
      <c r="I493" s="44">
        <v>2100</v>
      </c>
      <c r="J493" s="155" t="s">
        <v>74</v>
      </c>
      <c r="K493" s="157" t="s">
        <v>11</v>
      </c>
      <c r="L493" s="8" t="s">
        <v>17</v>
      </c>
      <c r="M493" s="9" t="s">
        <v>58</v>
      </c>
      <c r="N493" s="10">
        <f aca="true" t="shared" si="81" ref="N493:N507">SUM(O493:S493)</f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</row>
    <row r="494" spans="1:19" s="12" customFormat="1" ht="15">
      <c r="A494" s="154"/>
      <c r="B494" s="155"/>
      <c r="C494" s="43"/>
      <c r="D494" s="44"/>
      <c r="E494" s="44"/>
      <c r="F494" s="44"/>
      <c r="G494" s="44"/>
      <c r="H494" s="44"/>
      <c r="I494" s="44"/>
      <c r="J494" s="155"/>
      <c r="K494" s="157"/>
      <c r="L494" s="13" t="s">
        <v>19</v>
      </c>
      <c r="M494" s="9" t="s">
        <v>58</v>
      </c>
      <c r="N494" s="10">
        <f t="shared" si="81"/>
        <v>78</v>
      </c>
      <c r="O494" s="11">
        <v>15.6</v>
      </c>
      <c r="P494" s="11">
        <v>15.6</v>
      </c>
      <c r="Q494" s="11">
        <v>15.6</v>
      </c>
      <c r="R494" s="11">
        <v>15.6</v>
      </c>
      <c r="S494" s="11">
        <v>15.6</v>
      </c>
    </row>
    <row r="495" spans="1:19" s="12" customFormat="1" ht="15">
      <c r="A495" s="154"/>
      <c r="B495" s="155"/>
      <c r="C495" s="43"/>
      <c r="D495" s="44"/>
      <c r="E495" s="44"/>
      <c r="F495" s="44"/>
      <c r="G495" s="44"/>
      <c r="H495" s="44"/>
      <c r="I495" s="44"/>
      <c r="J495" s="155"/>
      <c r="K495" s="157"/>
      <c r="L495" s="14" t="s">
        <v>20</v>
      </c>
      <c r="M495" s="9" t="s">
        <v>58</v>
      </c>
      <c r="N495" s="10">
        <f t="shared" si="81"/>
        <v>1596</v>
      </c>
      <c r="O495" s="11">
        <v>319.2</v>
      </c>
      <c r="P495" s="11">
        <v>319.2</v>
      </c>
      <c r="Q495" s="11">
        <v>319.2</v>
      </c>
      <c r="R495" s="11">
        <v>319.2</v>
      </c>
      <c r="S495" s="11">
        <v>319.2</v>
      </c>
    </row>
    <row r="496" spans="1:19" s="12" customFormat="1" ht="15">
      <c r="A496" s="154"/>
      <c r="B496" s="155"/>
      <c r="C496" s="43"/>
      <c r="D496" s="44"/>
      <c r="E496" s="44"/>
      <c r="F496" s="44"/>
      <c r="G496" s="44"/>
      <c r="H496" s="44"/>
      <c r="I496" s="44"/>
      <c r="J496" s="155"/>
      <c r="K496" s="158" t="s">
        <v>12</v>
      </c>
      <c r="L496" s="8" t="s">
        <v>17</v>
      </c>
      <c r="M496" s="9" t="s">
        <v>58</v>
      </c>
      <c r="N496" s="10">
        <f t="shared" si="81"/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</row>
    <row r="497" spans="1:19" s="12" customFormat="1" ht="15">
      <c r="A497" s="154"/>
      <c r="B497" s="155"/>
      <c r="C497" s="43"/>
      <c r="D497" s="44"/>
      <c r="E497" s="44"/>
      <c r="F497" s="44"/>
      <c r="G497" s="44"/>
      <c r="H497" s="44"/>
      <c r="I497" s="44"/>
      <c r="J497" s="155"/>
      <c r="K497" s="158"/>
      <c r="L497" s="13" t="s">
        <v>19</v>
      </c>
      <c r="M497" s="9" t="s">
        <v>58</v>
      </c>
      <c r="N497" s="10">
        <f t="shared" si="81"/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</row>
    <row r="498" spans="1:19" s="12" customFormat="1" ht="15">
      <c r="A498" s="154"/>
      <c r="B498" s="155"/>
      <c r="C498" s="160"/>
      <c r="D498" s="156">
        <v>950</v>
      </c>
      <c r="E498" s="156">
        <v>1000</v>
      </c>
      <c r="F498" s="156">
        <v>1050</v>
      </c>
      <c r="G498" s="156">
        <v>1100</v>
      </c>
      <c r="H498" s="156">
        <v>1150</v>
      </c>
      <c r="I498" s="156">
        <v>1200</v>
      </c>
      <c r="J498" s="155"/>
      <c r="K498" s="158"/>
      <c r="L498" s="14" t="s">
        <v>20</v>
      </c>
      <c r="M498" s="9" t="s">
        <v>58</v>
      </c>
      <c r="N498" s="10">
        <f t="shared" si="81"/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</row>
    <row r="499" spans="1:19" s="12" customFormat="1" ht="15">
      <c r="A499" s="154"/>
      <c r="B499" s="155"/>
      <c r="C499" s="160"/>
      <c r="D499" s="156"/>
      <c r="E499" s="156"/>
      <c r="F499" s="156"/>
      <c r="G499" s="156"/>
      <c r="H499" s="156"/>
      <c r="I499" s="156"/>
      <c r="J499" s="155"/>
      <c r="K499" s="135" t="s">
        <v>13</v>
      </c>
      <c r="L499" s="8" t="s">
        <v>17</v>
      </c>
      <c r="M499" s="9" t="s">
        <v>58</v>
      </c>
      <c r="N499" s="10">
        <f t="shared" si="81"/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</row>
    <row r="500" spans="1:19" s="12" customFormat="1" ht="15">
      <c r="A500" s="154"/>
      <c r="B500" s="155"/>
      <c r="C500" s="160"/>
      <c r="D500" s="156"/>
      <c r="E500" s="156"/>
      <c r="F500" s="156"/>
      <c r="G500" s="156"/>
      <c r="H500" s="156"/>
      <c r="I500" s="156"/>
      <c r="J500" s="155"/>
      <c r="K500" s="135"/>
      <c r="L500" s="13" t="s">
        <v>19</v>
      </c>
      <c r="M500" s="9" t="s">
        <v>58</v>
      </c>
      <c r="N500" s="10">
        <f t="shared" si="81"/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</row>
    <row r="501" spans="1:19" s="12" customFormat="1" ht="15">
      <c r="A501" s="154"/>
      <c r="B501" s="155"/>
      <c r="C501" s="160"/>
      <c r="D501" s="156"/>
      <c r="E501" s="156"/>
      <c r="F501" s="156"/>
      <c r="G501" s="156"/>
      <c r="H501" s="156"/>
      <c r="I501" s="156"/>
      <c r="J501" s="155"/>
      <c r="K501" s="135"/>
      <c r="L501" s="14" t="s">
        <v>20</v>
      </c>
      <c r="M501" s="9" t="s">
        <v>58</v>
      </c>
      <c r="N501" s="10">
        <f t="shared" si="81"/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</row>
    <row r="502" spans="1:19" s="12" customFormat="1" ht="15">
      <c r="A502" s="154"/>
      <c r="B502" s="155"/>
      <c r="C502" s="70"/>
      <c r="D502" s="164">
        <v>1270</v>
      </c>
      <c r="E502" s="164">
        <v>1275</v>
      </c>
      <c r="F502" s="164">
        <v>1280</v>
      </c>
      <c r="G502" s="164">
        <v>1280</v>
      </c>
      <c r="H502" s="164">
        <v>1280</v>
      </c>
      <c r="I502" s="164">
        <v>1280</v>
      </c>
      <c r="J502" s="155"/>
      <c r="K502" s="135" t="s">
        <v>14</v>
      </c>
      <c r="L502" s="8" t="s">
        <v>17</v>
      </c>
      <c r="M502" s="9" t="s">
        <v>58</v>
      </c>
      <c r="N502" s="10">
        <f t="shared" si="81"/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</row>
    <row r="503" spans="1:19" s="12" customFormat="1" ht="15">
      <c r="A503" s="154"/>
      <c r="B503" s="155"/>
      <c r="C503" s="70"/>
      <c r="D503" s="164"/>
      <c r="E503" s="164"/>
      <c r="F503" s="164"/>
      <c r="G503" s="164"/>
      <c r="H503" s="164"/>
      <c r="I503" s="164"/>
      <c r="J503" s="155"/>
      <c r="K503" s="135"/>
      <c r="L503" s="13" t="s">
        <v>19</v>
      </c>
      <c r="M503" s="9" t="s">
        <v>58</v>
      </c>
      <c r="N503" s="10">
        <f t="shared" si="81"/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</row>
    <row r="504" spans="1:19" s="12" customFormat="1" ht="15">
      <c r="A504" s="154"/>
      <c r="B504" s="155"/>
      <c r="C504" s="70"/>
      <c r="D504" s="164"/>
      <c r="E504" s="164"/>
      <c r="F504" s="164"/>
      <c r="G504" s="164"/>
      <c r="H504" s="164"/>
      <c r="I504" s="164"/>
      <c r="J504" s="155"/>
      <c r="K504" s="135"/>
      <c r="L504" s="14" t="s">
        <v>20</v>
      </c>
      <c r="M504" s="9" t="s">
        <v>58</v>
      </c>
      <c r="N504" s="10">
        <f t="shared" si="81"/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</row>
    <row r="505" spans="1:19" s="12" customFormat="1" ht="15">
      <c r="A505" s="144" t="s">
        <v>21</v>
      </c>
      <c r="B505" s="144"/>
      <c r="C505" s="17"/>
      <c r="D505" s="17"/>
      <c r="E505" s="17"/>
      <c r="F505" s="17"/>
      <c r="G505" s="17"/>
      <c r="H505" s="17"/>
      <c r="I505" s="17"/>
      <c r="J505" s="144"/>
      <c r="K505" s="144"/>
      <c r="L505" s="8" t="s">
        <v>17</v>
      </c>
      <c r="M505" s="18" t="s">
        <v>58</v>
      </c>
      <c r="N505" s="19">
        <f t="shared" si="81"/>
        <v>0</v>
      </c>
      <c r="O505" s="20">
        <f aca="true" t="shared" si="82" ref="O505:S507">O493+O496+O499+O502</f>
        <v>0</v>
      </c>
      <c r="P505" s="20">
        <f t="shared" si="82"/>
        <v>0</v>
      </c>
      <c r="Q505" s="20">
        <f t="shared" si="82"/>
        <v>0</v>
      </c>
      <c r="R505" s="20">
        <f t="shared" si="82"/>
        <v>0</v>
      </c>
      <c r="S505" s="20">
        <f t="shared" si="82"/>
        <v>0</v>
      </c>
    </row>
    <row r="506" spans="1:19" s="12" customFormat="1" ht="15">
      <c r="A506" s="136"/>
      <c r="B506" s="136"/>
      <c r="C506" s="17"/>
      <c r="D506" s="17"/>
      <c r="E506" s="17"/>
      <c r="F506" s="17"/>
      <c r="G506" s="17"/>
      <c r="H506" s="17"/>
      <c r="I506" s="17"/>
      <c r="J506" s="136"/>
      <c r="K506" s="136"/>
      <c r="L506" s="13" t="s">
        <v>19</v>
      </c>
      <c r="M506" s="21" t="s">
        <v>58</v>
      </c>
      <c r="N506" s="22">
        <f t="shared" si="81"/>
        <v>78</v>
      </c>
      <c r="O506" s="23">
        <f t="shared" si="82"/>
        <v>15.6</v>
      </c>
      <c r="P506" s="23">
        <f t="shared" si="82"/>
        <v>15.6</v>
      </c>
      <c r="Q506" s="23">
        <f t="shared" si="82"/>
        <v>15.6</v>
      </c>
      <c r="R506" s="23">
        <f t="shared" si="82"/>
        <v>15.6</v>
      </c>
      <c r="S506" s="23">
        <f t="shared" si="82"/>
        <v>15.6</v>
      </c>
    </row>
    <row r="507" spans="1:19" s="12" customFormat="1" ht="15">
      <c r="A507" s="136"/>
      <c r="B507" s="136"/>
      <c r="C507" s="17"/>
      <c r="D507" s="17"/>
      <c r="E507" s="17"/>
      <c r="F507" s="17"/>
      <c r="G507" s="17"/>
      <c r="H507" s="17"/>
      <c r="I507" s="17"/>
      <c r="J507" s="136"/>
      <c r="K507" s="136"/>
      <c r="L507" s="14" t="s">
        <v>20</v>
      </c>
      <c r="M507" s="24" t="s">
        <v>58</v>
      </c>
      <c r="N507" s="25">
        <f t="shared" si="81"/>
        <v>1596</v>
      </c>
      <c r="O507" s="26">
        <f t="shared" si="82"/>
        <v>319.2</v>
      </c>
      <c r="P507" s="26">
        <f t="shared" si="82"/>
        <v>319.2</v>
      </c>
      <c r="Q507" s="26">
        <f t="shared" si="82"/>
        <v>319.2</v>
      </c>
      <c r="R507" s="26">
        <f t="shared" si="82"/>
        <v>319.2</v>
      </c>
      <c r="S507" s="26">
        <f t="shared" si="82"/>
        <v>319.2</v>
      </c>
    </row>
    <row r="508" spans="1:19" s="12" customFormat="1" ht="15">
      <c r="A508" s="137"/>
      <c r="B508" s="137"/>
      <c r="C508" s="17"/>
      <c r="D508" s="17"/>
      <c r="E508" s="17"/>
      <c r="F508" s="17"/>
      <c r="G508" s="17"/>
      <c r="H508" s="17"/>
      <c r="I508" s="17"/>
      <c r="J508" s="137"/>
      <c r="K508" s="137"/>
      <c r="L508" s="27" t="s">
        <v>21</v>
      </c>
      <c r="M508" s="28" t="s">
        <v>58</v>
      </c>
      <c r="N508" s="29">
        <f aca="true" t="shared" si="83" ref="N508:S508">SUM(N505:N507)</f>
        <v>1674</v>
      </c>
      <c r="O508" s="29">
        <f t="shared" si="83"/>
        <v>334.8</v>
      </c>
      <c r="P508" s="29">
        <f t="shared" si="83"/>
        <v>334.8</v>
      </c>
      <c r="Q508" s="29">
        <f t="shared" si="83"/>
        <v>334.8</v>
      </c>
      <c r="R508" s="29">
        <f t="shared" si="83"/>
        <v>334.8</v>
      </c>
      <c r="S508" s="29">
        <f t="shared" si="83"/>
        <v>334.8</v>
      </c>
    </row>
    <row r="509" spans="1:19" s="12" customFormat="1" ht="15">
      <c r="A509" s="154" t="s">
        <v>75</v>
      </c>
      <c r="B509" s="155" t="s">
        <v>76</v>
      </c>
      <c r="C509" s="44">
        <f>SUM(D509:I509)</f>
        <v>38060.5</v>
      </c>
      <c r="D509" s="44">
        <v>6299</v>
      </c>
      <c r="E509" s="44">
        <v>6312.3</v>
      </c>
      <c r="F509" s="44">
        <v>6332.3</v>
      </c>
      <c r="G509" s="44">
        <v>6352.3</v>
      </c>
      <c r="H509" s="44">
        <v>6372.3</v>
      </c>
      <c r="I509" s="44">
        <v>6392.3</v>
      </c>
      <c r="J509" s="155" t="s">
        <v>77</v>
      </c>
      <c r="K509" s="167" t="s">
        <v>11</v>
      </c>
      <c r="L509" s="181" t="s">
        <v>17</v>
      </c>
      <c r="M509" s="45" t="s">
        <v>18</v>
      </c>
      <c r="N509" s="48">
        <f aca="true" t="shared" si="84" ref="N509:N532">SUM(O509:S509)</f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</row>
    <row r="510" spans="1:19" s="12" customFormat="1" ht="15">
      <c r="A510" s="154"/>
      <c r="B510" s="155"/>
      <c r="C510" s="71">
        <f aca="true" t="shared" si="85" ref="C510:I510">+C511+C512</f>
        <v>1552.8</v>
      </c>
      <c r="D510" s="71">
        <f t="shared" si="85"/>
        <v>258.8</v>
      </c>
      <c r="E510" s="71">
        <f t="shared" si="85"/>
        <v>258.8</v>
      </c>
      <c r="F510" s="71">
        <f t="shared" si="85"/>
        <v>258.8</v>
      </c>
      <c r="G510" s="71">
        <f t="shared" si="85"/>
        <v>258.8</v>
      </c>
      <c r="H510" s="71">
        <f t="shared" si="85"/>
        <v>258.8</v>
      </c>
      <c r="I510" s="71">
        <f t="shared" si="85"/>
        <v>258.8</v>
      </c>
      <c r="J510" s="155"/>
      <c r="K510" s="168"/>
      <c r="L510" s="182"/>
      <c r="M510" s="45" t="s">
        <v>45</v>
      </c>
      <c r="N510" s="47">
        <f t="shared" si="84"/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</row>
    <row r="511" spans="1:19" s="12" customFormat="1" ht="15">
      <c r="A511" s="154"/>
      <c r="B511" s="155"/>
      <c r="C511" s="32">
        <v>1539</v>
      </c>
      <c r="D511" s="32">
        <v>256.5</v>
      </c>
      <c r="E511" s="32">
        <v>256.5</v>
      </c>
      <c r="F511" s="32">
        <v>256.5</v>
      </c>
      <c r="G511" s="32">
        <v>256.5</v>
      </c>
      <c r="H511" s="32">
        <v>256.5</v>
      </c>
      <c r="I511" s="32">
        <v>256.5</v>
      </c>
      <c r="J511" s="155"/>
      <c r="K511" s="168"/>
      <c r="L511" s="177" t="s">
        <v>19</v>
      </c>
      <c r="M511" s="45" t="s">
        <v>18</v>
      </c>
      <c r="N511" s="48">
        <f t="shared" si="84"/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</row>
    <row r="512" spans="1:19" s="12" customFormat="1" ht="15">
      <c r="A512" s="154"/>
      <c r="B512" s="155"/>
      <c r="C512" s="32">
        <v>13.8</v>
      </c>
      <c r="D512" s="32">
        <v>2.3</v>
      </c>
      <c r="E512" s="32">
        <v>2.3</v>
      </c>
      <c r="F512" s="32">
        <v>2.3</v>
      </c>
      <c r="G512" s="32">
        <v>2.3</v>
      </c>
      <c r="H512" s="32">
        <v>2.3</v>
      </c>
      <c r="I512" s="32">
        <v>2.3</v>
      </c>
      <c r="J512" s="155"/>
      <c r="K512" s="168"/>
      <c r="L512" s="178"/>
      <c r="M512" s="45" t="s">
        <v>45</v>
      </c>
      <c r="N512" s="47">
        <f t="shared" si="84"/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</row>
    <row r="513" spans="1:19" s="12" customFormat="1" ht="15">
      <c r="A513" s="154"/>
      <c r="B513" s="155"/>
      <c r="C513" s="32">
        <v>2878.7</v>
      </c>
      <c r="D513" s="32">
        <v>468.5</v>
      </c>
      <c r="E513" s="32">
        <v>481.8</v>
      </c>
      <c r="F513" s="32">
        <v>482.1</v>
      </c>
      <c r="G513" s="32">
        <v>482.1</v>
      </c>
      <c r="H513" s="32">
        <v>482.1</v>
      </c>
      <c r="I513" s="32">
        <v>482.1</v>
      </c>
      <c r="J513" s="155"/>
      <c r="K513" s="168"/>
      <c r="L513" s="179" t="s">
        <v>20</v>
      </c>
      <c r="M513" s="45" t="s">
        <v>18</v>
      </c>
      <c r="N513" s="48">
        <f t="shared" si="84"/>
        <v>13352</v>
      </c>
      <c r="O513" s="11">
        <v>2653.6</v>
      </c>
      <c r="P513" s="11">
        <v>2689.6</v>
      </c>
      <c r="Q513" s="11">
        <v>2669.6</v>
      </c>
      <c r="R513" s="11">
        <v>2669.6</v>
      </c>
      <c r="S513" s="11">
        <v>2669.6</v>
      </c>
    </row>
    <row r="514" spans="1:19" s="12" customFormat="1" ht="15">
      <c r="A514" s="154"/>
      <c r="B514" s="155"/>
      <c r="C514" s="32"/>
      <c r="D514" s="32"/>
      <c r="E514" s="32"/>
      <c r="F514" s="32"/>
      <c r="G514" s="32"/>
      <c r="H514" s="32"/>
      <c r="I514" s="32"/>
      <c r="J514" s="155"/>
      <c r="K514" s="169"/>
      <c r="L514" s="180"/>
      <c r="M514" s="45" t="s">
        <v>45</v>
      </c>
      <c r="N514" s="47">
        <f t="shared" si="84"/>
        <v>2913.5</v>
      </c>
      <c r="O514" s="11">
        <v>585.1</v>
      </c>
      <c r="P514" s="11">
        <v>585.1</v>
      </c>
      <c r="Q514" s="11">
        <v>581.1</v>
      </c>
      <c r="R514" s="11">
        <v>581.1</v>
      </c>
      <c r="S514" s="11">
        <v>581.1</v>
      </c>
    </row>
    <row r="515" spans="1:19" s="12" customFormat="1" ht="15">
      <c r="A515" s="154"/>
      <c r="B515" s="155"/>
      <c r="C515" s="32"/>
      <c r="D515" s="32"/>
      <c r="E515" s="32"/>
      <c r="F515" s="32"/>
      <c r="G515" s="32"/>
      <c r="H515" s="32"/>
      <c r="I515" s="32"/>
      <c r="J515" s="155"/>
      <c r="K515" s="167" t="s">
        <v>12</v>
      </c>
      <c r="L515" s="181" t="s">
        <v>17</v>
      </c>
      <c r="M515" s="45" t="s">
        <v>18</v>
      </c>
      <c r="N515" s="48">
        <f t="shared" si="84"/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</row>
    <row r="516" spans="1:19" s="12" customFormat="1" ht="15">
      <c r="A516" s="154"/>
      <c r="B516" s="155"/>
      <c r="C516" s="32"/>
      <c r="D516" s="32"/>
      <c r="E516" s="32"/>
      <c r="F516" s="32"/>
      <c r="G516" s="32"/>
      <c r="H516" s="32"/>
      <c r="I516" s="32"/>
      <c r="J516" s="155"/>
      <c r="K516" s="168"/>
      <c r="L516" s="182"/>
      <c r="M516" s="45" t="s">
        <v>45</v>
      </c>
      <c r="N516" s="47">
        <f t="shared" si="84"/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</row>
    <row r="517" spans="1:19" s="12" customFormat="1" ht="15">
      <c r="A517" s="154"/>
      <c r="B517" s="155"/>
      <c r="C517" s="32"/>
      <c r="D517" s="32"/>
      <c r="E517" s="32"/>
      <c r="F517" s="32"/>
      <c r="G517" s="32"/>
      <c r="H517" s="32"/>
      <c r="I517" s="32"/>
      <c r="J517" s="155"/>
      <c r="K517" s="168"/>
      <c r="L517" s="177" t="s">
        <v>19</v>
      </c>
      <c r="M517" s="45" t="s">
        <v>18</v>
      </c>
      <c r="N517" s="48">
        <f t="shared" si="84"/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</row>
    <row r="518" spans="1:19" s="12" customFormat="1" ht="15">
      <c r="A518" s="154"/>
      <c r="B518" s="155"/>
      <c r="C518" s="32"/>
      <c r="D518" s="32"/>
      <c r="E518" s="32"/>
      <c r="F518" s="32"/>
      <c r="G518" s="32"/>
      <c r="H518" s="32"/>
      <c r="I518" s="32"/>
      <c r="J518" s="155"/>
      <c r="K518" s="168"/>
      <c r="L518" s="178"/>
      <c r="M518" s="45" t="s">
        <v>45</v>
      </c>
      <c r="N518" s="47">
        <f t="shared" si="84"/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</row>
    <row r="519" spans="1:19" s="12" customFormat="1" ht="15">
      <c r="A519" s="154"/>
      <c r="B519" s="155"/>
      <c r="C519" s="32"/>
      <c r="D519" s="32"/>
      <c r="E519" s="32"/>
      <c r="F519" s="32"/>
      <c r="G519" s="32"/>
      <c r="H519" s="32"/>
      <c r="I519" s="32"/>
      <c r="J519" s="155"/>
      <c r="K519" s="168"/>
      <c r="L519" s="179" t="s">
        <v>20</v>
      </c>
      <c r="M519" s="45" t="s">
        <v>18</v>
      </c>
      <c r="N519" s="48">
        <f t="shared" si="84"/>
        <v>2718.5</v>
      </c>
      <c r="O519" s="11">
        <v>543.7</v>
      </c>
      <c r="P519" s="11">
        <v>543.7</v>
      </c>
      <c r="Q519" s="11">
        <v>543.7</v>
      </c>
      <c r="R519" s="11">
        <v>543.7</v>
      </c>
      <c r="S519" s="11">
        <v>543.7</v>
      </c>
    </row>
    <row r="520" spans="1:19" s="12" customFormat="1" ht="15">
      <c r="A520" s="154"/>
      <c r="B520" s="155"/>
      <c r="C520" s="32"/>
      <c r="D520" s="32"/>
      <c r="E520" s="32"/>
      <c r="F520" s="32"/>
      <c r="G520" s="32"/>
      <c r="H520" s="32"/>
      <c r="I520" s="32"/>
      <c r="J520" s="155"/>
      <c r="K520" s="169"/>
      <c r="L520" s="180"/>
      <c r="M520" s="45" t="s">
        <v>45</v>
      </c>
      <c r="N520" s="47">
        <f t="shared" si="84"/>
        <v>636</v>
      </c>
      <c r="O520" s="11">
        <v>127.2</v>
      </c>
      <c r="P520" s="11">
        <v>127.2</v>
      </c>
      <c r="Q520" s="11">
        <v>127.2</v>
      </c>
      <c r="R520" s="11">
        <v>127.2</v>
      </c>
      <c r="S520" s="11">
        <v>127.2</v>
      </c>
    </row>
    <row r="521" spans="1:19" s="12" customFormat="1" ht="15">
      <c r="A521" s="154"/>
      <c r="B521" s="155"/>
      <c r="C521" s="32"/>
      <c r="D521" s="32"/>
      <c r="E521" s="32"/>
      <c r="F521" s="32"/>
      <c r="G521" s="32"/>
      <c r="H521" s="32"/>
      <c r="I521" s="32"/>
      <c r="J521" s="155"/>
      <c r="K521" s="167" t="s">
        <v>13</v>
      </c>
      <c r="L521" s="181" t="s">
        <v>17</v>
      </c>
      <c r="M521" s="45" t="s">
        <v>18</v>
      </c>
      <c r="N521" s="48">
        <f t="shared" si="84"/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</row>
    <row r="522" spans="1:19" s="12" customFormat="1" ht="15">
      <c r="A522" s="154"/>
      <c r="B522" s="155"/>
      <c r="C522" s="32"/>
      <c r="D522" s="32"/>
      <c r="E522" s="32"/>
      <c r="F522" s="32"/>
      <c r="G522" s="32"/>
      <c r="H522" s="32"/>
      <c r="I522" s="32"/>
      <c r="J522" s="155"/>
      <c r="K522" s="168"/>
      <c r="L522" s="182"/>
      <c r="M522" s="45" t="s">
        <v>45</v>
      </c>
      <c r="N522" s="47">
        <f t="shared" si="84"/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</row>
    <row r="523" spans="1:19" s="12" customFormat="1" ht="15">
      <c r="A523" s="154"/>
      <c r="B523" s="155"/>
      <c r="C523" s="32"/>
      <c r="D523" s="32"/>
      <c r="E523" s="32"/>
      <c r="F523" s="32"/>
      <c r="G523" s="32"/>
      <c r="H523" s="32"/>
      <c r="I523" s="32"/>
      <c r="J523" s="155"/>
      <c r="K523" s="168"/>
      <c r="L523" s="177" t="s">
        <v>19</v>
      </c>
      <c r="M523" s="45" t="s">
        <v>18</v>
      </c>
      <c r="N523" s="48">
        <f t="shared" si="84"/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</row>
    <row r="524" spans="1:19" s="12" customFormat="1" ht="15">
      <c r="A524" s="154"/>
      <c r="B524" s="155"/>
      <c r="C524" s="32"/>
      <c r="D524" s="32"/>
      <c r="E524" s="32"/>
      <c r="F524" s="32"/>
      <c r="G524" s="32"/>
      <c r="H524" s="32"/>
      <c r="I524" s="32"/>
      <c r="J524" s="155"/>
      <c r="K524" s="168"/>
      <c r="L524" s="178"/>
      <c r="M524" s="45" t="s">
        <v>45</v>
      </c>
      <c r="N524" s="47">
        <f t="shared" si="84"/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</row>
    <row r="525" spans="1:19" s="12" customFormat="1" ht="15">
      <c r="A525" s="154"/>
      <c r="B525" s="155"/>
      <c r="C525" s="32"/>
      <c r="D525" s="32"/>
      <c r="E525" s="32"/>
      <c r="F525" s="32"/>
      <c r="G525" s="32"/>
      <c r="H525" s="32"/>
      <c r="I525" s="32"/>
      <c r="J525" s="155"/>
      <c r="K525" s="168"/>
      <c r="L525" s="179" t="s">
        <v>20</v>
      </c>
      <c r="M525" s="45" t="s">
        <v>18</v>
      </c>
      <c r="N525" s="48">
        <f t="shared" si="84"/>
        <v>247</v>
      </c>
      <c r="O525" s="11">
        <v>25</v>
      </c>
      <c r="P525" s="11">
        <v>42</v>
      </c>
      <c r="Q525" s="11">
        <v>60</v>
      </c>
      <c r="R525" s="11">
        <v>60</v>
      </c>
      <c r="S525" s="11">
        <v>60</v>
      </c>
    </row>
    <row r="526" spans="1:19" s="12" customFormat="1" ht="15">
      <c r="A526" s="154"/>
      <c r="B526" s="155"/>
      <c r="C526" s="32"/>
      <c r="D526" s="32"/>
      <c r="E526" s="32"/>
      <c r="F526" s="32"/>
      <c r="G526" s="32"/>
      <c r="H526" s="32"/>
      <c r="I526" s="32"/>
      <c r="J526" s="155"/>
      <c r="K526" s="169"/>
      <c r="L526" s="180"/>
      <c r="M526" s="45" t="s">
        <v>45</v>
      </c>
      <c r="N526" s="47">
        <f t="shared" si="84"/>
        <v>105.2</v>
      </c>
      <c r="O526" s="11">
        <v>10.2</v>
      </c>
      <c r="P526" s="11">
        <v>20</v>
      </c>
      <c r="Q526" s="11">
        <v>25</v>
      </c>
      <c r="R526" s="11">
        <v>25</v>
      </c>
      <c r="S526" s="11">
        <v>25</v>
      </c>
    </row>
    <row r="527" spans="1:19" s="12" customFormat="1" ht="15">
      <c r="A527" s="154"/>
      <c r="B527" s="155"/>
      <c r="C527" s="32"/>
      <c r="D527" s="32"/>
      <c r="E527" s="32"/>
      <c r="F527" s="32"/>
      <c r="G527" s="32"/>
      <c r="H527" s="32"/>
      <c r="I527" s="32"/>
      <c r="J527" s="155"/>
      <c r="K527" s="167" t="s">
        <v>14</v>
      </c>
      <c r="L527" s="181" t="s">
        <v>17</v>
      </c>
      <c r="M527" s="45" t="s">
        <v>18</v>
      </c>
      <c r="N527" s="48">
        <f t="shared" si="84"/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</row>
    <row r="528" spans="1:19" s="12" customFormat="1" ht="15">
      <c r="A528" s="154"/>
      <c r="B528" s="155"/>
      <c r="C528" s="32"/>
      <c r="D528" s="32"/>
      <c r="E528" s="32"/>
      <c r="F528" s="32"/>
      <c r="G528" s="32"/>
      <c r="H528" s="32"/>
      <c r="I528" s="32"/>
      <c r="J528" s="155"/>
      <c r="K528" s="168"/>
      <c r="L528" s="182"/>
      <c r="M528" s="45" t="s">
        <v>45</v>
      </c>
      <c r="N528" s="47">
        <f t="shared" si="84"/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</row>
    <row r="529" spans="1:19" s="12" customFormat="1" ht="9.75" customHeight="1">
      <c r="A529" s="154"/>
      <c r="B529" s="155"/>
      <c r="C529" s="32"/>
      <c r="D529" s="32"/>
      <c r="E529" s="32"/>
      <c r="F529" s="32"/>
      <c r="G529" s="32"/>
      <c r="H529" s="32"/>
      <c r="I529" s="32"/>
      <c r="J529" s="155"/>
      <c r="K529" s="168"/>
      <c r="L529" s="177" t="s">
        <v>19</v>
      </c>
      <c r="M529" s="45" t="s">
        <v>18</v>
      </c>
      <c r="N529" s="48">
        <f t="shared" si="84"/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</row>
    <row r="530" spans="1:19" s="12" customFormat="1" ht="9.75" customHeight="1">
      <c r="A530" s="154"/>
      <c r="B530" s="155"/>
      <c r="C530" s="32"/>
      <c r="D530" s="32"/>
      <c r="E530" s="32"/>
      <c r="F530" s="32"/>
      <c r="G530" s="32"/>
      <c r="H530" s="32"/>
      <c r="I530" s="32"/>
      <c r="J530" s="155"/>
      <c r="K530" s="168"/>
      <c r="L530" s="178"/>
      <c r="M530" s="45" t="s">
        <v>45</v>
      </c>
      <c r="N530" s="47">
        <f t="shared" si="84"/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</row>
    <row r="531" spans="1:19" s="12" customFormat="1" ht="9.75" customHeight="1">
      <c r="A531" s="154"/>
      <c r="B531" s="155"/>
      <c r="C531" s="32"/>
      <c r="D531" s="32"/>
      <c r="E531" s="32"/>
      <c r="F531" s="32"/>
      <c r="G531" s="32"/>
      <c r="H531" s="32"/>
      <c r="I531" s="32"/>
      <c r="J531" s="155"/>
      <c r="K531" s="168"/>
      <c r="L531" s="179" t="s">
        <v>20</v>
      </c>
      <c r="M531" s="45" t="s">
        <v>18</v>
      </c>
      <c r="N531" s="48">
        <f t="shared" si="84"/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</row>
    <row r="532" spans="1:19" s="12" customFormat="1" ht="15">
      <c r="A532" s="154"/>
      <c r="B532" s="155"/>
      <c r="C532" s="32"/>
      <c r="D532" s="32"/>
      <c r="E532" s="32"/>
      <c r="F532" s="32"/>
      <c r="G532" s="32"/>
      <c r="H532" s="32"/>
      <c r="I532" s="32"/>
      <c r="J532" s="155"/>
      <c r="K532" s="169"/>
      <c r="L532" s="180"/>
      <c r="M532" s="45" t="s">
        <v>45</v>
      </c>
      <c r="N532" s="47">
        <f t="shared" si="84"/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</row>
    <row r="533" spans="1:19" s="12" customFormat="1" ht="15">
      <c r="A533" s="144" t="s">
        <v>21</v>
      </c>
      <c r="B533" s="144"/>
      <c r="C533" s="17"/>
      <c r="D533" s="17"/>
      <c r="E533" s="17"/>
      <c r="F533" s="17"/>
      <c r="G533" s="17"/>
      <c r="H533" s="17"/>
      <c r="I533" s="17"/>
      <c r="J533" s="144"/>
      <c r="K533" s="144"/>
      <c r="L533" s="181" t="s">
        <v>17</v>
      </c>
      <c r="M533" s="49" t="s">
        <v>18</v>
      </c>
      <c r="N533" s="50">
        <f aca="true" t="shared" si="86" ref="N533:S538">N509+N515+N521+N527</f>
        <v>0</v>
      </c>
      <c r="O533" s="51">
        <f t="shared" si="86"/>
        <v>0</v>
      </c>
      <c r="P533" s="51">
        <f t="shared" si="86"/>
        <v>0</v>
      </c>
      <c r="Q533" s="51">
        <f t="shared" si="86"/>
        <v>0</v>
      </c>
      <c r="R533" s="51">
        <f t="shared" si="86"/>
        <v>0</v>
      </c>
      <c r="S533" s="51">
        <f t="shared" si="86"/>
        <v>0</v>
      </c>
    </row>
    <row r="534" spans="1:19" s="12" customFormat="1" ht="15">
      <c r="A534" s="136"/>
      <c r="B534" s="136"/>
      <c r="C534" s="17"/>
      <c r="D534" s="17"/>
      <c r="E534" s="17"/>
      <c r="F534" s="17"/>
      <c r="G534" s="17"/>
      <c r="H534" s="17"/>
      <c r="I534" s="17"/>
      <c r="J534" s="136"/>
      <c r="K534" s="136"/>
      <c r="L534" s="182"/>
      <c r="M534" s="49" t="s">
        <v>45</v>
      </c>
      <c r="N534" s="52">
        <f t="shared" si="86"/>
        <v>0</v>
      </c>
      <c r="O534" s="53">
        <f t="shared" si="86"/>
        <v>0</v>
      </c>
      <c r="P534" s="53">
        <f t="shared" si="86"/>
        <v>0</v>
      </c>
      <c r="Q534" s="53">
        <f t="shared" si="86"/>
        <v>0</v>
      </c>
      <c r="R534" s="53">
        <f t="shared" si="86"/>
        <v>0</v>
      </c>
      <c r="S534" s="53">
        <f t="shared" si="86"/>
        <v>0</v>
      </c>
    </row>
    <row r="535" spans="1:19" s="12" customFormat="1" ht="15">
      <c r="A535" s="136"/>
      <c r="B535" s="136"/>
      <c r="C535" s="17"/>
      <c r="D535" s="17"/>
      <c r="E535" s="17"/>
      <c r="F535" s="17"/>
      <c r="G535" s="17"/>
      <c r="H535" s="17"/>
      <c r="I535" s="17"/>
      <c r="J535" s="136"/>
      <c r="K535" s="136"/>
      <c r="L535" s="177" t="s">
        <v>19</v>
      </c>
      <c r="M535" s="54" t="s">
        <v>18</v>
      </c>
      <c r="N535" s="55">
        <f t="shared" si="86"/>
        <v>0</v>
      </c>
      <c r="O535" s="56">
        <f t="shared" si="86"/>
        <v>0</v>
      </c>
      <c r="P535" s="56">
        <f t="shared" si="86"/>
        <v>0</v>
      </c>
      <c r="Q535" s="56">
        <f t="shared" si="86"/>
        <v>0</v>
      </c>
      <c r="R535" s="56">
        <f t="shared" si="86"/>
        <v>0</v>
      </c>
      <c r="S535" s="56">
        <f t="shared" si="86"/>
        <v>0</v>
      </c>
    </row>
    <row r="536" spans="1:19" s="12" customFormat="1" ht="15">
      <c r="A536" s="136"/>
      <c r="B536" s="136"/>
      <c r="C536" s="17"/>
      <c r="D536" s="17"/>
      <c r="E536" s="17"/>
      <c r="F536" s="17"/>
      <c r="G536" s="17"/>
      <c r="H536" s="17"/>
      <c r="I536" s="17"/>
      <c r="J536" s="136"/>
      <c r="K536" s="136"/>
      <c r="L536" s="178"/>
      <c r="M536" s="54" t="s">
        <v>45</v>
      </c>
      <c r="N536" s="57">
        <f t="shared" si="86"/>
        <v>0</v>
      </c>
      <c r="O536" s="58">
        <f t="shared" si="86"/>
        <v>0</v>
      </c>
      <c r="P536" s="58">
        <f t="shared" si="86"/>
        <v>0</v>
      </c>
      <c r="Q536" s="58">
        <f t="shared" si="86"/>
        <v>0</v>
      </c>
      <c r="R536" s="58">
        <f t="shared" si="86"/>
        <v>0</v>
      </c>
      <c r="S536" s="58">
        <f t="shared" si="86"/>
        <v>0</v>
      </c>
    </row>
    <row r="537" spans="1:19" s="12" customFormat="1" ht="15">
      <c r="A537" s="136"/>
      <c r="B537" s="136"/>
      <c r="C537" s="17"/>
      <c r="D537" s="17"/>
      <c r="E537" s="17"/>
      <c r="F537" s="17"/>
      <c r="G537" s="17"/>
      <c r="H537" s="17"/>
      <c r="I537" s="17"/>
      <c r="J537" s="136"/>
      <c r="K537" s="136"/>
      <c r="L537" s="179" t="s">
        <v>20</v>
      </c>
      <c r="M537" s="59" t="s">
        <v>18</v>
      </c>
      <c r="N537" s="60">
        <f t="shared" si="86"/>
        <v>16317.5</v>
      </c>
      <c r="O537" s="61">
        <f t="shared" si="86"/>
        <v>3222.3</v>
      </c>
      <c r="P537" s="61">
        <f t="shared" si="86"/>
        <v>3275.3</v>
      </c>
      <c r="Q537" s="61">
        <f t="shared" si="86"/>
        <v>3273.3</v>
      </c>
      <c r="R537" s="61">
        <f t="shared" si="86"/>
        <v>3273.3</v>
      </c>
      <c r="S537" s="61">
        <f t="shared" si="86"/>
        <v>3273.3</v>
      </c>
    </row>
    <row r="538" spans="1:19" s="12" customFormat="1" ht="15">
      <c r="A538" s="136"/>
      <c r="B538" s="136"/>
      <c r="C538" s="17"/>
      <c r="D538" s="17"/>
      <c r="E538" s="17"/>
      <c r="F538" s="17"/>
      <c r="G538" s="17"/>
      <c r="H538" s="17"/>
      <c r="I538" s="17"/>
      <c r="J538" s="136"/>
      <c r="K538" s="136"/>
      <c r="L538" s="180"/>
      <c r="M538" s="59" t="s">
        <v>45</v>
      </c>
      <c r="N538" s="62">
        <f t="shared" si="86"/>
        <v>3654.7</v>
      </c>
      <c r="O538" s="63">
        <f t="shared" si="86"/>
        <v>722.5000000000001</v>
      </c>
      <c r="P538" s="63">
        <f t="shared" si="86"/>
        <v>732.3000000000001</v>
      </c>
      <c r="Q538" s="63">
        <f t="shared" si="86"/>
        <v>733.3000000000001</v>
      </c>
      <c r="R538" s="63">
        <f t="shared" si="86"/>
        <v>733.3000000000001</v>
      </c>
      <c r="S538" s="63">
        <f t="shared" si="86"/>
        <v>733.3000000000001</v>
      </c>
    </row>
    <row r="539" spans="1:19" s="12" customFormat="1" ht="15">
      <c r="A539" s="136"/>
      <c r="B539" s="136"/>
      <c r="C539" s="17"/>
      <c r="D539" s="17"/>
      <c r="E539" s="17"/>
      <c r="F539" s="17"/>
      <c r="G539" s="17"/>
      <c r="H539" s="17"/>
      <c r="I539" s="17"/>
      <c r="J539" s="136"/>
      <c r="K539" s="136"/>
      <c r="L539" s="199" t="s">
        <v>21</v>
      </c>
      <c r="M539" s="28" t="s">
        <v>18</v>
      </c>
      <c r="N539" s="64">
        <f aca="true" t="shared" si="87" ref="N539:S540">N533+N535+N537</f>
        <v>16317.5</v>
      </c>
      <c r="O539" s="64">
        <f t="shared" si="87"/>
        <v>3222.3</v>
      </c>
      <c r="P539" s="64">
        <f t="shared" si="87"/>
        <v>3275.3</v>
      </c>
      <c r="Q539" s="64">
        <f t="shared" si="87"/>
        <v>3273.3</v>
      </c>
      <c r="R539" s="64">
        <f t="shared" si="87"/>
        <v>3273.3</v>
      </c>
      <c r="S539" s="64">
        <f t="shared" si="87"/>
        <v>3273.3</v>
      </c>
    </row>
    <row r="540" spans="1:19" s="12" customFormat="1" ht="15">
      <c r="A540" s="137"/>
      <c r="B540" s="137"/>
      <c r="C540" s="17"/>
      <c r="D540" s="17"/>
      <c r="E540" s="17"/>
      <c r="F540" s="17"/>
      <c r="G540" s="17"/>
      <c r="H540" s="17"/>
      <c r="I540" s="17"/>
      <c r="J540" s="137"/>
      <c r="K540" s="137"/>
      <c r="L540" s="200"/>
      <c r="M540" s="28" t="s">
        <v>45</v>
      </c>
      <c r="N540" s="64">
        <f t="shared" si="87"/>
        <v>3654.7</v>
      </c>
      <c r="O540" s="64">
        <f t="shared" si="87"/>
        <v>722.5000000000001</v>
      </c>
      <c r="P540" s="64">
        <f t="shared" si="87"/>
        <v>732.3000000000001</v>
      </c>
      <c r="Q540" s="64">
        <f t="shared" si="87"/>
        <v>733.3000000000001</v>
      </c>
      <c r="R540" s="64">
        <f t="shared" si="87"/>
        <v>733.3000000000001</v>
      </c>
      <c r="S540" s="64">
        <f t="shared" si="87"/>
        <v>733.3000000000001</v>
      </c>
    </row>
    <row r="541" spans="1:19" s="12" customFormat="1" ht="15">
      <c r="A541" s="153"/>
      <c r="B541" s="155"/>
      <c r="C541" s="166" t="s">
        <v>78</v>
      </c>
      <c r="D541" s="152">
        <v>17</v>
      </c>
      <c r="E541" s="152">
        <v>18</v>
      </c>
      <c r="F541" s="152">
        <v>19</v>
      </c>
      <c r="G541" s="152">
        <v>19</v>
      </c>
      <c r="H541" s="152">
        <v>20</v>
      </c>
      <c r="I541" s="152">
        <v>21</v>
      </c>
      <c r="J541" s="159" t="s">
        <v>79</v>
      </c>
      <c r="K541" s="157" t="s">
        <v>11</v>
      </c>
      <c r="L541" s="8" t="s">
        <v>17</v>
      </c>
      <c r="M541" s="9" t="s">
        <v>27</v>
      </c>
      <c r="N541" s="6">
        <f aca="true" t="shared" si="88" ref="N541:N555">SUM(O541:S541)</f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</row>
    <row r="542" spans="1:19" s="12" customFormat="1" ht="15">
      <c r="A542" s="153"/>
      <c r="B542" s="155"/>
      <c r="C542" s="166"/>
      <c r="D542" s="152"/>
      <c r="E542" s="152"/>
      <c r="F542" s="152"/>
      <c r="G542" s="152"/>
      <c r="H542" s="152"/>
      <c r="I542" s="152"/>
      <c r="J542" s="159"/>
      <c r="K542" s="157"/>
      <c r="L542" s="13" t="s">
        <v>19</v>
      </c>
      <c r="M542" s="9" t="s">
        <v>27</v>
      </c>
      <c r="N542" s="6">
        <f t="shared" si="88"/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</row>
    <row r="543" spans="1:19" s="12" customFormat="1" ht="15">
      <c r="A543" s="153"/>
      <c r="B543" s="155"/>
      <c r="C543" s="73"/>
      <c r="D543" s="73"/>
      <c r="E543" s="73"/>
      <c r="F543" s="73"/>
      <c r="G543" s="73"/>
      <c r="H543" s="73"/>
      <c r="I543" s="73"/>
      <c r="J543" s="159"/>
      <c r="K543" s="157"/>
      <c r="L543" s="14" t="s">
        <v>20</v>
      </c>
      <c r="M543" s="9" t="s">
        <v>27</v>
      </c>
      <c r="N543" s="6">
        <f t="shared" si="88"/>
        <v>6</v>
      </c>
      <c r="O543" s="11">
        <v>1</v>
      </c>
      <c r="P543" s="11">
        <v>1</v>
      </c>
      <c r="Q543" s="11">
        <v>1</v>
      </c>
      <c r="R543" s="11">
        <v>1</v>
      </c>
      <c r="S543" s="11">
        <v>2</v>
      </c>
    </row>
    <row r="544" spans="1:19" s="12" customFormat="1" ht="15">
      <c r="A544" s="153"/>
      <c r="B544" s="155"/>
      <c r="C544" s="73"/>
      <c r="D544" s="32">
        <v>2</v>
      </c>
      <c r="E544" s="32">
        <v>2</v>
      </c>
      <c r="F544" s="32">
        <v>2</v>
      </c>
      <c r="G544" s="32">
        <v>3</v>
      </c>
      <c r="H544" s="32">
        <v>3</v>
      </c>
      <c r="I544" s="32">
        <v>3</v>
      </c>
      <c r="J544" s="159"/>
      <c r="K544" s="158" t="s">
        <v>12</v>
      </c>
      <c r="L544" s="8" t="s">
        <v>17</v>
      </c>
      <c r="M544" s="9" t="s">
        <v>27</v>
      </c>
      <c r="N544" s="6">
        <f t="shared" si="88"/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</row>
    <row r="545" spans="1:19" s="12" customFormat="1" ht="15">
      <c r="A545" s="153"/>
      <c r="B545" s="155"/>
      <c r="C545" s="73"/>
      <c r="D545" s="32">
        <v>68</v>
      </c>
      <c r="E545" s="32">
        <v>70</v>
      </c>
      <c r="F545" s="32">
        <v>70</v>
      </c>
      <c r="G545" s="32">
        <v>70</v>
      </c>
      <c r="H545" s="32">
        <v>70</v>
      </c>
      <c r="I545" s="32">
        <v>70</v>
      </c>
      <c r="J545" s="159"/>
      <c r="K545" s="158"/>
      <c r="L545" s="13" t="s">
        <v>19</v>
      </c>
      <c r="M545" s="9" t="s">
        <v>27</v>
      </c>
      <c r="N545" s="6">
        <f t="shared" si="88"/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</row>
    <row r="546" spans="1:19" s="12" customFormat="1" ht="15">
      <c r="A546" s="153"/>
      <c r="B546" s="155"/>
      <c r="C546" s="73"/>
      <c r="D546" s="161">
        <v>46</v>
      </c>
      <c r="E546" s="161">
        <v>47</v>
      </c>
      <c r="F546" s="161">
        <v>47</v>
      </c>
      <c r="G546" s="161">
        <v>48</v>
      </c>
      <c r="H546" s="161">
        <v>49</v>
      </c>
      <c r="I546" s="161">
        <v>50</v>
      </c>
      <c r="J546" s="159"/>
      <c r="K546" s="158"/>
      <c r="L546" s="14" t="s">
        <v>20</v>
      </c>
      <c r="M546" s="9" t="s">
        <v>27</v>
      </c>
      <c r="N546" s="6">
        <f t="shared" si="88"/>
        <v>47</v>
      </c>
      <c r="O546" s="11">
        <v>5</v>
      </c>
      <c r="P546" s="11">
        <v>7</v>
      </c>
      <c r="Q546" s="11">
        <v>9</v>
      </c>
      <c r="R546" s="11">
        <v>11</v>
      </c>
      <c r="S546" s="11">
        <v>15</v>
      </c>
    </row>
    <row r="547" spans="1:19" s="12" customFormat="1" ht="15">
      <c r="A547" s="153"/>
      <c r="B547" s="155"/>
      <c r="C547" s="73"/>
      <c r="D547" s="161"/>
      <c r="E547" s="161"/>
      <c r="F547" s="161"/>
      <c r="G547" s="161"/>
      <c r="H547" s="161"/>
      <c r="I547" s="161"/>
      <c r="J547" s="159"/>
      <c r="K547" s="135" t="s">
        <v>13</v>
      </c>
      <c r="L547" s="8" t="s">
        <v>17</v>
      </c>
      <c r="M547" s="9" t="s">
        <v>27</v>
      </c>
      <c r="N547" s="6">
        <f t="shared" si="88"/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</row>
    <row r="548" spans="1:19" s="12" customFormat="1" ht="15">
      <c r="A548" s="153"/>
      <c r="B548" s="155"/>
      <c r="C548" s="165"/>
      <c r="D548" s="163">
        <v>46</v>
      </c>
      <c r="E548" s="163">
        <v>47</v>
      </c>
      <c r="F548" s="163">
        <v>47</v>
      </c>
      <c r="G548" s="163">
        <v>48</v>
      </c>
      <c r="H548" s="163">
        <v>49</v>
      </c>
      <c r="I548" s="163">
        <v>50</v>
      </c>
      <c r="J548" s="159"/>
      <c r="K548" s="135"/>
      <c r="L548" s="13" t="s">
        <v>19</v>
      </c>
      <c r="M548" s="9" t="s">
        <v>27</v>
      </c>
      <c r="N548" s="6">
        <f t="shared" si="88"/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</row>
    <row r="549" spans="1:19" s="12" customFormat="1" ht="15">
      <c r="A549" s="153"/>
      <c r="B549" s="155"/>
      <c r="C549" s="165"/>
      <c r="D549" s="163"/>
      <c r="E549" s="163"/>
      <c r="F549" s="163"/>
      <c r="G549" s="163"/>
      <c r="H549" s="163"/>
      <c r="I549" s="163"/>
      <c r="J549" s="159"/>
      <c r="K549" s="135"/>
      <c r="L549" s="14" t="s">
        <v>20</v>
      </c>
      <c r="M549" s="9" t="s">
        <v>27</v>
      </c>
      <c r="N549" s="6">
        <f t="shared" si="88"/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</row>
    <row r="550" spans="1:19" s="12" customFormat="1" ht="15">
      <c r="A550" s="153"/>
      <c r="B550" s="155"/>
      <c r="C550" s="73"/>
      <c r="D550" s="32"/>
      <c r="E550" s="32"/>
      <c r="F550" s="32"/>
      <c r="G550" s="32"/>
      <c r="H550" s="32"/>
      <c r="I550" s="32"/>
      <c r="J550" s="159"/>
      <c r="K550" s="135" t="s">
        <v>14</v>
      </c>
      <c r="L550" s="8" t="s">
        <v>17</v>
      </c>
      <c r="M550" s="9" t="s">
        <v>27</v>
      </c>
      <c r="N550" s="6">
        <f t="shared" si="88"/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</row>
    <row r="551" spans="1:19" s="12" customFormat="1" ht="15">
      <c r="A551" s="153"/>
      <c r="B551" s="155"/>
      <c r="C551" s="73"/>
      <c r="D551" s="32">
        <v>14</v>
      </c>
      <c r="E551" s="32">
        <v>14</v>
      </c>
      <c r="F551" s="32">
        <v>15</v>
      </c>
      <c r="G551" s="32">
        <v>15</v>
      </c>
      <c r="H551" s="32">
        <v>15</v>
      </c>
      <c r="I551" s="32">
        <v>16</v>
      </c>
      <c r="J551" s="159"/>
      <c r="K551" s="135"/>
      <c r="L551" s="13" t="s">
        <v>19</v>
      </c>
      <c r="M551" s="9" t="s">
        <v>27</v>
      </c>
      <c r="N551" s="6">
        <f t="shared" si="88"/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</row>
    <row r="552" spans="1:19" s="12" customFormat="1" ht="15">
      <c r="A552" s="153"/>
      <c r="B552" s="155"/>
      <c r="C552" s="74"/>
      <c r="D552" s="74">
        <v>32</v>
      </c>
      <c r="E552" s="74">
        <v>35</v>
      </c>
      <c r="F552" s="74">
        <v>40</v>
      </c>
      <c r="G552" s="74">
        <v>43</v>
      </c>
      <c r="H552" s="74">
        <v>45</v>
      </c>
      <c r="I552" s="74">
        <v>50</v>
      </c>
      <c r="J552" s="159"/>
      <c r="K552" s="135"/>
      <c r="L552" s="14" t="s">
        <v>20</v>
      </c>
      <c r="M552" s="9" t="s">
        <v>27</v>
      </c>
      <c r="N552" s="6">
        <f t="shared" si="88"/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</row>
    <row r="553" spans="1:19" s="12" customFormat="1" ht="15">
      <c r="A553" s="144" t="s">
        <v>21</v>
      </c>
      <c r="B553" s="144"/>
      <c r="C553" s="17"/>
      <c r="D553" s="17"/>
      <c r="E553" s="17"/>
      <c r="F553" s="17"/>
      <c r="G553" s="17"/>
      <c r="H553" s="17"/>
      <c r="I553" s="17"/>
      <c r="J553" s="144"/>
      <c r="K553" s="144"/>
      <c r="L553" s="8" t="s">
        <v>17</v>
      </c>
      <c r="M553" s="18" t="s">
        <v>27</v>
      </c>
      <c r="N553" s="37">
        <f t="shared" si="88"/>
        <v>0</v>
      </c>
      <c r="O553" s="38">
        <f aca="true" t="shared" si="89" ref="O553:S555">O541+O544+O547+O550</f>
        <v>0</v>
      </c>
      <c r="P553" s="38">
        <f t="shared" si="89"/>
        <v>0</v>
      </c>
      <c r="Q553" s="38">
        <f t="shared" si="89"/>
        <v>0</v>
      </c>
      <c r="R553" s="38">
        <f t="shared" si="89"/>
        <v>0</v>
      </c>
      <c r="S553" s="38">
        <f t="shared" si="89"/>
        <v>0</v>
      </c>
    </row>
    <row r="554" spans="1:19" s="12" customFormat="1" ht="15">
      <c r="A554" s="136"/>
      <c r="B554" s="136"/>
      <c r="C554" s="17"/>
      <c r="D554" s="17"/>
      <c r="E554" s="17"/>
      <c r="F554" s="17"/>
      <c r="G554" s="17"/>
      <c r="H554" s="17"/>
      <c r="I554" s="17"/>
      <c r="J554" s="136"/>
      <c r="K554" s="136"/>
      <c r="L554" s="13" t="s">
        <v>19</v>
      </c>
      <c r="M554" s="21" t="s">
        <v>27</v>
      </c>
      <c r="N554" s="39">
        <f t="shared" si="88"/>
        <v>0</v>
      </c>
      <c r="O554" s="40">
        <f t="shared" si="89"/>
        <v>0</v>
      </c>
      <c r="P554" s="40">
        <f t="shared" si="89"/>
        <v>0</v>
      </c>
      <c r="Q554" s="40">
        <f t="shared" si="89"/>
        <v>0</v>
      </c>
      <c r="R554" s="40">
        <f t="shared" si="89"/>
        <v>0</v>
      </c>
      <c r="S554" s="40">
        <f t="shared" si="89"/>
        <v>0</v>
      </c>
    </row>
    <row r="555" spans="1:19" s="12" customFormat="1" ht="15">
      <c r="A555" s="136"/>
      <c r="B555" s="136"/>
      <c r="C555" s="17"/>
      <c r="D555" s="17"/>
      <c r="E555" s="17"/>
      <c r="F555" s="17"/>
      <c r="G555" s="17"/>
      <c r="H555" s="17"/>
      <c r="I555" s="17"/>
      <c r="J555" s="136"/>
      <c r="K555" s="136"/>
      <c r="L555" s="14" t="s">
        <v>20</v>
      </c>
      <c r="M555" s="24" t="s">
        <v>27</v>
      </c>
      <c r="N555" s="41">
        <f t="shared" si="88"/>
        <v>53</v>
      </c>
      <c r="O555" s="42">
        <f t="shared" si="89"/>
        <v>6</v>
      </c>
      <c r="P555" s="42">
        <f t="shared" si="89"/>
        <v>8</v>
      </c>
      <c r="Q555" s="42">
        <f t="shared" si="89"/>
        <v>10</v>
      </c>
      <c r="R555" s="42">
        <f t="shared" si="89"/>
        <v>12</v>
      </c>
      <c r="S555" s="42">
        <f t="shared" si="89"/>
        <v>17</v>
      </c>
    </row>
    <row r="556" spans="1:19" s="12" customFormat="1" ht="15">
      <c r="A556" s="137"/>
      <c r="B556" s="137"/>
      <c r="C556" s="17"/>
      <c r="D556" s="17"/>
      <c r="E556" s="17"/>
      <c r="F556" s="17"/>
      <c r="G556" s="17"/>
      <c r="H556" s="17"/>
      <c r="I556" s="17"/>
      <c r="J556" s="137"/>
      <c r="K556" s="137"/>
      <c r="L556" s="27" t="s">
        <v>21</v>
      </c>
      <c r="M556" s="28" t="s">
        <v>27</v>
      </c>
      <c r="N556" s="29">
        <f aca="true" t="shared" si="90" ref="N556:S556">SUM(N553:N555)</f>
        <v>53</v>
      </c>
      <c r="O556" s="29">
        <f t="shared" si="90"/>
        <v>6</v>
      </c>
      <c r="P556" s="29">
        <f t="shared" si="90"/>
        <v>8</v>
      </c>
      <c r="Q556" s="29">
        <f t="shared" si="90"/>
        <v>10</v>
      </c>
      <c r="R556" s="29">
        <f t="shared" si="90"/>
        <v>12</v>
      </c>
      <c r="S556" s="29">
        <f t="shared" si="90"/>
        <v>17</v>
      </c>
    </row>
    <row r="557" spans="1:19" s="12" customFormat="1" ht="15">
      <c r="A557" s="153"/>
      <c r="B557" s="155" t="s">
        <v>80</v>
      </c>
      <c r="C557" s="152">
        <v>8283.8</v>
      </c>
      <c r="D557" s="152">
        <v>1356.8</v>
      </c>
      <c r="E557" s="152">
        <v>1403.3</v>
      </c>
      <c r="F557" s="152">
        <v>1362.1</v>
      </c>
      <c r="G557" s="152">
        <v>1378.5</v>
      </c>
      <c r="H557" s="152">
        <v>1396.8</v>
      </c>
      <c r="I557" s="152">
        <v>1386.3</v>
      </c>
      <c r="J557" s="174" t="s">
        <v>81</v>
      </c>
      <c r="K557" s="157" t="s">
        <v>11</v>
      </c>
      <c r="L557" s="8" t="s">
        <v>17</v>
      </c>
      <c r="M557" s="9" t="s">
        <v>60</v>
      </c>
      <c r="N557" s="10">
        <f aca="true" t="shared" si="91" ref="N557:N571">SUM(O557:S557)</f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</row>
    <row r="558" spans="1:19" s="12" customFormat="1" ht="15">
      <c r="A558" s="153"/>
      <c r="B558" s="155"/>
      <c r="C558" s="152"/>
      <c r="D558" s="152"/>
      <c r="E558" s="152"/>
      <c r="F558" s="152"/>
      <c r="G558" s="152"/>
      <c r="H558" s="152"/>
      <c r="I558" s="152"/>
      <c r="J558" s="174"/>
      <c r="K558" s="157"/>
      <c r="L558" s="13" t="s">
        <v>19</v>
      </c>
      <c r="M558" s="9" t="s">
        <v>60</v>
      </c>
      <c r="N558" s="10">
        <f t="shared" si="91"/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</row>
    <row r="559" spans="1:19" s="12" customFormat="1" ht="15">
      <c r="A559" s="153"/>
      <c r="B559" s="155"/>
      <c r="C559" s="163">
        <f>SUM(D559:I560)</f>
        <v>84.6</v>
      </c>
      <c r="D559" s="163">
        <v>11</v>
      </c>
      <c r="E559" s="163">
        <v>13</v>
      </c>
      <c r="F559" s="163">
        <v>8.6</v>
      </c>
      <c r="G559" s="163">
        <v>14</v>
      </c>
      <c r="H559" s="163">
        <v>19</v>
      </c>
      <c r="I559" s="163">
        <v>19</v>
      </c>
      <c r="J559" s="174"/>
      <c r="K559" s="157"/>
      <c r="L559" s="14" t="s">
        <v>20</v>
      </c>
      <c r="M559" s="9" t="s">
        <v>60</v>
      </c>
      <c r="N559" s="10">
        <f t="shared" si="91"/>
        <v>268.40000000000003</v>
      </c>
      <c r="O559" s="11">
        <v>54.5</v>
      </c>
      <c r="P559" s="11">
        <v>53.5</v>
      </c>
      <c r="Q559" s="11">
        <v>52.3</v>
      </c>
      <c r="R559" s="11">
        <v>53.9</v>
      </c>
      <c r="S559" s="11">
        <v>54.2</v>
      </c>
    </row>
    <row r="560" spans="1:19" s="12" customFormat="1" ht="15">
      <c r="A560" s="153"/>
      <c r="B560" s="155"/>
      <c r="C560" s="163"/>
      <c r="D560" s="163"/>
      <c r="E560" s="163"/>
      <c r="F560" s="163"/>
      <c r="G560" s="163"/>
      <c r="H560" s="163"/>
      <c r="I560" s="163"/>
      <c r="J560" s="174"/>
      <c r="K560" s="158" t="s">
        <v>12</v>
      </c>
      <c r="L560" s="8" t="s">
        <v>17</v>
      </c>
      <c r="M560" s="9" t="s">
        <v>60</v>
      </c>
      <c r="N560" s="10">
        <f t="shared" si="91"/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</row>
    <row r="561" spans="1:19" s="12" customFormat="1" ht="15">
      <c r="A561" s="153"/>
      <c r="B561" s="155"/>
      <c r="C561" s="173">
        <f>SUM(D561:I562)</f>
        <v>1852.2</v>
      </c>
      <c r="D561" s="163">
        <v>308.5</v>
      </c>
      <c r="E561" s="163">
        <v>312.2</v>
      </c>
      <c r="F561" s="163">
        <v>304</v>
      </c>
      <c r="G561" s="163">
        <v>308.5</v>
      </c>
      <c r="H561" s="163">
        <v>309.3</v>
      </c>
      <c r="I561" s="163">
        <v>309.7</v>
      </c>
      <c r="J561" s="174"/>
      <c r="K561" s="158"/>
      <c r="L561" s="13" t="s">
        <v>19</v>
      </c>
      <c r="M561" s="9" t="s">
        <v>60</v>
      </c>
      <c r="N561" s="10">
        <f t="shared" si="91"/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</row>
    <row r="562" spans="1:19" s="12" customFormat="1" ht="15">
      <c r="A562" s="153"/>
      <c r="B562" s="155"/>
      <c r="C562" s="173"/>
      <c r="D562" s="163"/>
      <c r="E562" s="163"/>
      <c r="F562" s="163"/>
      <c r="G562" s="163"/>
      <c r="H562" s="163"/>
      <c r="I562" s="163"/>
      <c r="J562" s="174"/>
      <c r="K562" s="158"/>
      <c r="L562" s="14" t="s">
        <v>20</v>
      </c>
      <c r="M562" s="9" t="s">
        <v>60</v>
      </c>
      <c r="N562" s="10">
        <f t="shared" si="91"/>
        <v>40</v>
      </c>
      <c r="O562" s="11">
        <v>8</v>
      </c>
      <c r="P562" s="11">
        <v>8</v>
      </c>
      <c r="Q562" s="11">
        <v>8</v>
      </c>
      <c r="R562" s="11">
        <v>8</v>
      </c>
      <c r="S562" s="11">
        <v>8</v>
      </c>
    </row>
    <row r="563" spans="1:19" s="12" customFormat="1" ht="15">
      <c r="A563" s="153"/>
      <c r="B563" s="155"/>
      <c r="C563" s="163">
        <f>SUM(D563:I564)</f>
        <v>874.8</v>
      </c>
      <c r="D563" s="163">
        <v>151</v>
      </c>
      <c r="E563" s="163">
        <v>145</v>
      </c>
      <c r="F563" s="163">
        <v>143</v>
      </c>
      <c r="G563" s="163">
        <v>142.5</v>
      </c>
      <c r="H563" s="163">
        <v>147.3</v>
      </c>
      <c r="I563" s="163">
        <v>146</v>
      </c>
      <c r="J563" s="174"/>
      <c r="K563" s="135" t="s">
        <v>13</v>
      </c>
      <c r="L563" s="8" t="s">
        <v>17</v>
      </c>
      <c r="M563" s="9" t="s">
        <v>60</v>
      </c>
      <c r="N563" s="10">
        <f t="shared" si="91"/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</row>
    <row r="564" spans="1:19" s="12" customFormat="1" ht="15">
      <c r="A564" s="153"/>
      <c r="B564" s="155"/>
      <c r="C564" s="163"/>
      <c r="D564" s="163"/>
      <c r="E564" s="163"/>
      <c r="F564" s="163"/>
      <c r="G564" s="163"/>
      <c r="H564" s="163"/>
      <c r="I564" s="163"/>
      <c r="J564" s="174"/>
      <c r="K564" s="135"/>
      <c r="L564" s="13" t="s">
        <v>19</v>
      </c>
      <c r="M564" s="9" t="s">
        <v>60</v>
      </c>
      <c r="N564" s="10">
        <f t="shared" si="91"/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</row>
    <row r="565" spans="1:19" s="12" customFormat="1" ht="15">
      <c r="A565" s="153"/>
      <c r="B565" s="155"/>
      <c r="C565" s="163">
        <v>434</v>
      </c>
      <c r="D565" s="163">
        <v>67.5</v>
      </c>
      <c r="E565" s="163">
        <v>71</v>
      </c>
      <c r="F565" s="163">
        <v>72</v>
      </c>
      <c r="G565" s="163">
        <v>74.5</v>
      </c>
      <c r="H565" s="163">
        <v>74</v>
      </c>
      <c r="I565" s="163">
        <v>75</v>
      </c>
      <c r="J565" s="174"/>
      <c r="K565" s="135"/>
      <c r="L565" s="14" t="s">
        <v>20</v>
      </c>
      <c r="M565" s="9" t="s">
        <v>60</v>
      </c>
      <c r="N565" s="10">
        <f t="shared" si="91"/>
        <v>9</v>
      </c>
      <c r="O565" s="11">
        <v>1</v>
      </c>
      <c r="P565" s="11">
        <v>2</v>
      </c>
      <c r="Q565" s="11">
        <v>2</v>
      </c>
      <c r="R565" s="11">
        <v>2</v>
      </c>
      <c r="S565" s="11">
        <v>2</v>
      </c>
    </row>
    <row r="566" spans="1:19" s="12" customFormat="1" ht="15">
      <c r="A566" s="153"/>
      <c r="B566" s="155"/>
      <c r="C566" s="163"/>
      <c r="D566" s="163"/>
      <c r="E566" s="163"/>
      <c r="F566" s="163"/>
      <c r="G566" s="163"/>
      <c r="H566" s="163"/>
      <c r="I566" s="163"/>
      <c r="J566" s="174"/>
      <c r="K566" s="135" t="s">
        <v>14</v>
      </c>
      <c r="L566" s="8" t="s">
        <v>17</v>
      </c>
      <c r="M566" s="9" t="s">
        <v>60</v>
      </c>
      <c r="N566" s="10">
        <f t="shared" si="91"/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</row>
    <row r="567" spans="1:19" s="12" customFormat="1" ht="15">
      <c r="A567" s="153"/>
      <c r="B567" s="155"/>
      <c r="C567" s="163">
        <v>297</v>
      </c>
      <c r="D567" s="163">
        <v>45</v>
      </c>
      <c r="E567" s="163">
        <v>50</v>
      </c>
      <c r="F567" s="163">
        <v>50</v>
      </c>
      <c r="G567" s="163">
        <v>51.7</v>
      </c>
      <c r="H567" s="163">
        <v>50.3</v>
      </c>
      <c r="I567" s="163">
        <v>50</v>
      </c>
      <c r="J567" s="174"/>
      <c r="K567" s="135"/>
      <c r="L567" s="13" t="s">
        <v>19</v>
      </c>
      <c r="M567" s="9" t="s">
        <v>60</v>
      </c>
      <c r="N567" s="10">
        <f t="shared" si="91"/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</row>
    <row r="568" spans="1:19" s="12" customFormat="1" ht="15">
      <c r="A568" s="153"/>
      <c r="B568" s="155"/>
      <c r="C568" s="163"/>
      <c r="D568" s="163"/>
      <c r="E568" s="163"/>
      <c r="F568" s="163"/>
      <c r="G568" s="163"/>
      <c r="H568" s="163"/>
      <c r="I568" s="163"/>
      <c r="J568" s="174"/>
      <c r="K568" s="135"/>
      <c r="L568" s="14" t="s">
        <v>20</v>
      </c>
      <c r="M568" s="9" t="s">
        <v>60</v>
      </c>
      <c r="N568" s="10">
        <f t="shared" si="91"/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</row>
    <row r="569" spans="1:19" s="12" customFormat="1" ht="15">
      <c r="A569" s="144" t="s">
        <v>21</v>
      </c>
      <c r="B569" s="144"/>
      <c r="C569" s="17"/>
      <c r="D569" s="17"/>
      <c r="E569" s="17"/>
      <c r="F569" s="17"/>
      <c r="G569" s="17"/>
      <c r="H569" s="17"/>
      <c r="I569" s="17"/>
      <c r="J569" s="144"/>
      <c r="K569" s="144"/>
      <c r="L569" s="8" t="s">
        <v>17</v>
      </c>
      <c r="M569" s="18" t="s">
        <v>60</v>
      </c>
      <c r="N569" s="19">
        <f t="shared" si="91"/>
        <v>0</v>
      </c>
      <c r="O569" s="20">
        <f aca="true" t="shared" si="92" ref="O569:S571">O557+O560+O563+O566</f>
        <v>0</v>
      </c>
      <c r="P569" s="20">
        <f t="shared" si="92"/>
        <v>0</v>
      </c>
      <c r="Q569" s="20">
        <f t="shared" si="92"/>
        <v>0</v>
      </c>
      <c r="R569" s="20">
        <f t="shared" si="92"/>
        <v>0</v>
      </c>
      <c r="S569" s="20">
        <f t="shared" si="92"/>
        <v>0</v>
      </c>
    </row>
    <row r="570" spans="1:19" s="12" customFormat="1" ht="15">
      <c r="A570" s="136"/>
      <c r="B570" s="136"/>
      <c r="C570" s="17"/>
      <c r="D570" s="17"/>
      <c r="E570" s="17"/>
      <c r="F570" s="17"/>
      <c r="G570" s="17"/>
      <c r="H570" s="17"/>
      <c r="I570" s="17"/>
      <c r="J570" s="136"/>
      <c r="K570" s="136"/>
      <c r="L570" s="13" t="s">
        <v>19</v>
      </c>
      <c r="M570" s="21" t="s">
        <v>60</v>
      </c>
      <c r="N570" s="22">
        <f t="shared" si="91"/>
        <v>0</v>
      </c>
      <c r="O570" s="23">
        <f t="shared" si="92"/>
        <v>0</v>
      </c>
      <c r="P570" s="23">
        <f t="shared" si="92"/>
        <v>0</v>
      </c>
      <c r="Q570" s="23">
        <f t="shared" si="92"/>
        <v>0</v>
      </c>
      <c r="R570" s="23">
        <f t="shared" si="92"/>
        <v>0</v>
      </c>
      <c r="S570" s="23">
        <f t="shared" si="92"/>
        <v>0</v>
      </c>
    </row>
    <row r="571" spans="1:19" s="12" customFormat="1" ht="15">
      <c r="A571" s="136"/>
      <c r="B571" s="136"/>
      <c r="C571" s="17"/>
      <c r="D571" s="17"/>
      <c r="E571" s="17"/>
      <c r="F571" s="17"/>
      <c r="G571" s="17"/>
      <c r="H571" s="17"/>
      <c r="I571" s="17"/>
      <c r="J571" s="136"/>
      <c r="K571" s="136"/>
      <c r="L571" s="14" t="s">
        <v>20</v>
      </c>
      <c r="M571" s="24" t="s">
        <v>60</v>
      </c>
      <c r="N571" s="25">
        <f t="shared" si="91"/>
        <v>317.40000000000003</v>
      </c>
      <c r="O571" s="26">
        <f t="shared" si="92"/>
        <v>63.5</v>
      </c>
      <c r="P571" s="26">
        <f t="shared" si="92"/>
        <v>63.5</v>
      </c>
      <c r="Q571" s="26">
        <f t="shared" si="92"/>
        <v>62.3</v>
      </c>
      <c r="R571" s="26">
        <f t="shared" si="92"/>
        <v>63.9</v>
      </c>
      <c r="S571" s="26">
        <f t="shared" si="92"/>
        <v>64.2</v>
      </c>
    </row>
    <row r="572" spans="1:19" s="12" customFormat="1" ht="15">
      <c r="A572" s="137"/>
      <c r="B572" s="137"/>
      <c r="C572" s="17"/>
      <c r="D572" s="17"/>
      <c r="E572" s="17"/>
      <c r="F572" s="17"/>
      <c r="G572" s="17"/>
      <c r="H572" s="17"/>
      <c r="I572" s="17"/>
      <c r="J572" s="137"/>
      <c r="K572" s="137"/>
      <c r="L572" s="27" t="s">
        <v>21</v>
      </c>
      <c r="M572" s="28" t="s">
        <v>60</v>
      </c>
      <c r="N572" s="29">
        <f aca="true" t="shared" si="93" ref="N572:S572">SUM(N569:N571)</f>
        <v>317.40000000000003</v>
      </c>
      <c r="O572" s="29">
        <f t="shared" si="93"/>
        <v>63.5</v>
      </c>
      <c r="P572" s="29">
        <f t="shared" si="93"/>
        <v>63.5</v>
      </c>
      <c r="Q572" s="29">
        <f t="shared" si="93"/>
        <v>62.3</v>
      </c>
      <c r="R572" s="29">
        <f t="shared" si="93"/>
        <v>63.9</v>
      </c>
      <c r="S572" s="29">
        <f t="shared" si="93"/>
        <v>64.2</v>
      </c>
    </row>
    <row r="573" spans="1:19" s="12" customFormat="1" ht="15">
      <c r="A573" s="155"/>
      <c r="B573" s="155"/>
      <c r="C573" s="155" t="s">
        <v>82</v>
      </c>
      <c r="D573" s="155" t="s">
        <v>82</v>
      </c>
      <c r="E573" s="155" t="s">
        <v>82</v>
      </c>
      <c r="F573" s="155" t="s">
        <v>82</v>
      </c>
      <c r="G573" s="155" t="s">
        <v>82</v>
      </c>
      <c r="H573" s="155" t="s">
        <v>82</v>
      </c>
      <c r="I573" s="155" t="s">
        <v>82</v>
      </c>
      <c r="J573" s="159" t="s">
        <v>82</v>
      </c>
      <c r="K573" s="157" t="s">
        <v>11</v>
      </c>
      <c r="L573" s="8" t="s">
        <v>17</v>
      </c>
      <c r="M573" s="9" t="s">
        <v>27</v>
      </c>
      <c r="N573" s="6">
        <f aca="true" t="shared" si="94" ref="N573:N587">SUM(O573:S573)</f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</row>
    <row r="574" spans="1:19" s="12" customFormat="1" ht="15">
      <c r="A574" s="155"/>
      <c r="B574" s="155"/>
      <c r="C574" s="155"/>
      <c r="D574" s="155"/>
      <c r="E574" s="155"/>
      <c r="F574" s="155"/>
      <c r="G574" s="155"/>
      <c r="H574" s="155"/>
      <c r="I574" s="155"/>
      <c r="J574" s="159"/>
      <c r="K574" s="157"/>
      <c r="L574" s="13" t="s">
        <v>19</v>
      </c>
      <c r="M574" s="9" t="s">
        <v>27</v>
      </c>
      <c r="N574" s="6">
        <f t="shared" si="94"/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</row>
    <row r="575" spans="1:19" s="12" customFormat="1" ht="15">
      <c r="A575" s="155"/>
      <c r="B575" s="155"/>
      <c r="C575" s="155"/>
      <c r="D575" s="155"/>
      <c r="E575" s="155"/>
      <c r="F575" s="155"/>
      <c r="G575" s="155"/>
      <c r="H575" s="155"/>
      <c r="I575" s="155"/>
      <c r="J575" s="159"/>
      <c r="K575" s="157"/>
      <c r="L575" s="14" t="s">
        <v>20</v>
      </c>
      <c r="M575" s="9" t="s">
        <v>27</v>
      </c>
      <c r="N575" s="6">
        <f t="shared" si="94"/>
        <v>4</v>
      </c>
      <c r="O575" s="11">
        <v>1</v>
      </c>
      <c r="P575" s="11">
        <v>1</v>
      </c>
      <c r="Q575" s="11">
        <v>1</v>
      </c>
      <c r="R575" s="11">
        <v>1</v>
      </c>
      <c r="S575" s="11">
        <v>0</v>
      </c>
    </row>
    <row r="576" spans="1:19" s="12" customFormat="1" ht="15">
      <c r="A576" s="155"/>
      <c r="B576" s="155"/>
      <c r="C576" s="155"/>
      <c r="D576" s="155"/>
      <c r="E576" s="155"/>
      <c r="F576" s="155"/>
      <c r="G576" s="155"/>
      <c r="H576" s="155"/>
      <c r="I576" s="155"/>
      <c r="J576" s="159"/>
      <c r="K576" s="158" t="s">
        <v>12</v>
      </c>
      <c r="L576" s="8" t="s">
        <v>17</v>
      </c>
      <c r="M576" s="9" t="s">
        <v>27</v>
      </c>
      <c r="N576" s="6">
        <f t="shared" si="94"/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</row>
    <row r="577" spans="1:19" s="12" customFormat="1" ht="15">
      <c r="A577" s="155"/>
      <c r="B577" s="155"/>
      <c r="C577" s="155"/>
      <c r="D577" s="155"/>
      <c r="E577" s="155"/>
      <c r="F577" s="155"/>
      <c r="G577" s="155"/>
      <c r="H577" s="155"/>
      <c r="I577" s="155"/>
      <c r="J577" s="159"/>
      <c r="K577" s="158"/>
      <c r="L577" s="13" t="s">
        <v>19</v>
      </c>
      <c r="M577" s="9" t="s">
        <v>27</v>
      </c>
      <c r="N577" s="6">
        <f t="shared" si="94"/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</row>
    <row r="578" spans="1:19" s="12" customFormat="1" ht="15">
      <c r="A578" s="155"/>
      <c r="B578" s="155"/>
      <c r="C578" s="155"/>
      <c r="D578" s="155"/>
      <c r="E578" s="155"/>
      <c r="F578" s="155"/>
      <c r="G578" s="155"/>
      <c r="H578" s="155"/>
      <c r="I578" s="155"/>
      <c r="J578" s="159"/>
      <c r="K578" s="158"/>
      <c r="L578" s="14" t="s">
        <v>20</v>
      </c>
      <c r="M578" s="9" t="s">
        <v>27</v>
      </c>
      <c r="N578" s="6">
        <f t="shared" si="94"/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</row>
    <row r="579" spans="1:19" s="12" customFormat="1" ht="15">
      <c r="A579" s="155"/>
      <c r="B579" s="155"/>
      <c r="C579" s="155"/>
      <c r="D579" s="155"/>
      <c r="E579" s="155"/>
      <c r="F579" s="155"/>
      <c r="G579" s="155"/>
      <c r="H579" s="155"/>
      <c r="I579" s="155"/>
      <c r="J579" s="159"/>
      <c r="K579" s="135" t="s">
        <v>13</v>
      </c>
      <c r="L579" s="8" t="s">
        <v>17</v>
      </c>
      <c r="M579" s="9" t="s">
        <v>27</v>
      </c>
      <c r="N579" s="6">
        <f t="shared" si="94"/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</row>
    <row r="580" spans="1:19" s="12" customFormat="1" ht="15">
      <c r="A580" s="155"/>
      <c r="B580" s="155"/>
      <c r="C580" s="155"/>
      <c r="D580" s="155"/>
      <c r="E580" s="155"/>
      <c r="F580" s="155"/>
      <c r="G580" s="155"/>
      <c r="H580" s="155"/>
      <c r="I580" s="155"/>
      <c r="J580" s="159"/>
      <c r="K580" s="135"/>
      <c r="L580" s="13" t="s">
        <v>19</v>
      </c>
      <c r="M580" s="9" t="s">
        <v>27</v>
      </c>
      <c r="N580" s="6">
        <f t="shared" si="94"/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</row>
    <row r="581" spans="1:19" s="12" customFormat="1" ht="15">
      <c r="A581" s="155"/>
      <c r="B581" s="155"/>
      <c r="C581" s="155"/>
      <c r="D581" s="155"/>
      <c r="E581" s="155"/>
      <c r="F581" s="155"/>
      <c r="G581" s="155"/>
      <c r="H581" s="155"/>
      <c r="I581" s="155"/>
      <c r="J581" s="159"/>
      <c r="K581" s="135"/>
      <c r="L581" s="14" t="s">
        <v>20</v>
      </c>
      <c r="M581" s="9" t="s">
        <v>27</v>
      </c>
      <c r="N581" s="6">
        <f t="shared" si="94"/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</row>
    <row r="582" spans="1:19" s="12" customFormat="1" ht="15">
      <c r="A582" s="155"/>
      <c r="B582" s="155"/>
      <c r="C582" s="155"/>
      <c r="D582" s="155"/>
      <c r="E582" s="155"/>
      <c r="F582" s="155"/>
      <c r="G582" s="155"/>
      <c r="H582" s="155"/>
      <c r="I582" s="155"/>
      <c r="J582" s="159"/>
      <c r="K582" s="135" t="s">
        <v>14</v>
      </c>
      <c r="L582" s="8" t="s">
        <v>17</v>
      </c>
      <c r="M582" s="9" t="s">
        <v>27</v>
      </c>
      <c r="N582" s="6">
        <f t="shared" si="94"/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</row>
    <row r="583" spans="1:19" s="12" customFormat="1" ht="15">
      <c r="A583" s="155"/>
      <c r="B583" s="155"/>
      <c r="C583" s="155"/>
      <c r="D583" s="155"/>
      <c r="E583" s="155"/>
      <c r="F583" s="155"/>
      <c r="G583" s="155"/>
      <c r="H583" s="155"/>
      <c r="I583" s="155"/>
      <c r="J583" s="159"/>
      <c r="K583" s="135"/>
      <c r="L583" s="13" t="s">
        <v>19</v>
      </c>
      <c r="M583" s="9" t="s">
        <v>27</v>
      </c>
      <c r="N583" s="6">
        <f t="shared" si="94"/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</row>
    <row r="584" spans="1:19" s="12" customFormat="1" ht="15">
      <c r="A584" s="155"/>
      <c r="B584" s="155"/>
      <c r="C584" s="155"/>
      <c r="D584" s="155"/>
      <c r="E584" s="155"/>
      <c r="F584" s="155"/>
      <c r="G584" s="155"/>
      <c r="H584" s="155"/>
      <c r="I584" s="155"/>
      <c r="J584" s="159"/>
      <c r="K584" s="135"/>
      <c r="L584" s="14" t="s">
        <v>20</v>
      </c>
      <c r="M584" s="9" t="s">
        <v>27</v>
      </c>
      <c r="N584" s="6">
        <f t="shared" si="94"/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</row>
    <row r="585" spans="1:19" s="12" customFormat="1" ht="15">
      <c r="A585" s="144" t="s">
        <v>21</v>
      </c>
      <c r="B585" s="144"/>
      <c r="C585" s="17"/>
      <c r="D585" s="17"/>
      <c r="E585" s="17"/>
      <c r="F585" s="17"/>
      <c r="G585" s="17"/>
      <c r="H585" s="17"/>
      <c r="I585" s="17"/>
      <c r="J585" s="144"/>
      <c r="K585" s="144"/>
      <c r="L585" s="8" t="s">
        <v>17</v>
      </c>
      <c r="M585" s="18" t="s">
        <v>27</v>
      </c>
      <c r="N585" s="37">
        <f t="shared" si="94"/>
        <v>0</v>
      </c>
      <c r="O585" s="38">
        <f aca="true" t="shared" si="95" ref="O585:S587">O573+O576+O579+O582</f>
        <v>0</v>
      </c>
      <c r="P585" s="38">
        <f t="shared" si="95"/>
        <v>0</v>
      </c>
      <c r="Q585" s="38">
        <f t="shared" si="95"/>
        <v>0</v>
      </c>
      <c r="R585" s="38">
        <f t="shared" si="95"/>
        <v>0</v>
      </c>
      <c r="S585" s="38">
        <f t="shared" si="95"/>
        <v>0</v>
      </c>
    </row>
    <row r="586" spans="1:19" s="12" customFormat="1" ht="15">
      <c r="A586" s="136"/>
      <c r="B586" s="136"/>
      <c r="C586" s="17"/>
      <c r="D586" s="17"/>
      <c r="E586" s="17"/>
      <c r="F586" s="17"/>
      <c r="G586" s="17"/>
      <c r="H586" s="17"/>
      <c r="I586" s="17"/>
      <c r="J586" s="136"/>
      <c r="K586" s="136"/>
      <c r="L586" s="13" t="s">
        <v>19</v>
      </c>
      <c r="M586" s="21" t="s">
        <v>27</v>
      </c>
      <c r="N586" s="39">
        <f t="shared" si="94"/>
        <v>0</v>
      </c>
      <c r="O586" s="40">
        <f t="shared" si="95"/>
        <v>0</v>
      </c>
      <c r="P586" s="40">
        <f t="shared" si="95"/>
        <v>0</v>
      </c>
      <c r="Q586" s="40">
        <f t="shared" si="95"/>
        <v>0</v>
      </c>
      <c r="R586" s="40">
        <f t="shared" si="95"/>
        <v>0</v>
      </c>
      <c r="S586" s="40">
        <f t="shared" si="95"/>
        <v>0</v>
      </c>
    </row>
    <row r="587" spans="1:19" s="12" customFormat="1" ht="15">
      <c r="A587" s="136"/>
      <c r="B587" s="136"/>
      <c r="C587" s="17"/>
      <c r="D587" s="17"/>
      <c r="E587" s="17"/>
      <c r="F587" s="17"/>
      <c r="G587" s="17"/>
      <c r="H587" s="17"/>
      <c r="I587" s="17"/>
      <c r="J587" s="136"/>
      <c r="K587" s="136"/>
      <c r="L587" s="14" t="s">
        <v>20</v>
      </c>
      <c r="M587" s="24" t="s">
        <v>27</v>
      </c>
      <c r="N587" s="41">
        <f t="shared" si="94"/>
        <v>4</v>
      </c>
      <c r="O587" s="42">
        <f t="shared" si="95"/>
        <v>1</v>
      </c>
      <c r="P587" s="42">
        <f t="shared" si="95"/>
        <v>1</v>
      </c>
      <c r="Q587" s="42">
        <f t="shared" si="95"/>
        <v>1</v>
      </c>
      <c r="R587" s="42">
        <f t="shared" si="95"/>
        <v>1</v>
      </c>
      <c r="S587" s="42">
        <f t="shared" si="95"/>
        <v>0</v>
      </c>
    </row>
    <row r="588" spans="1:19" s="12" customFormat="1" ht="15">
      <c r="A588" s="137"/>
      <c r="B588" s="137"/>
      <c r="C588" s="17"/>
      <c r="D588" s="17"/>
      <c r="E588" s="17"/>
      <c r="F588" s="17"/>
      <c r="G588" s="17"/>
      <c r="H588" s="17"/>
      <c r="I588" s="17"/>
      <c r="J588" s="137"/>
      <c r="K588" s="137"/>
      <c r="L588" s="27" t="s">
        <v>21</v>
      </c>
      <c r="M588" s="28" t="s">
        <v>27</v>
      </c>
      <c r="N588" s="29">
        <f aca="true" t="shared" si="96" ref="N588:S588">SUM(N585:N587)</f>
        <v>4</v>
      </c>
      <c r="O588" s="29">
        <f t="shared" si="96"/>
        <v>1</v>
      </c>
      <c r="P588" s="29">
        <f t="shared" si="96"/>
        <v>1</v>
      </c>
      <c r="Q588" s="29">
        <f t="shared" si="96"/>
        <v>1</v>
      </c>
      <c r="R588" s="29">
        <f t="shared" si="96"/>
        <v>1</v>
      </c>
      <c r="S588" s="29">
        <f t="shared" si="96"/>
        <v>0</v>
      </c>
    </row>
    <row r="589" spans="1:19" s="12" customFormat="1" ht="15">
      <c r="A589" s="155"/>
      <c r="B589" s="155"/>
      <c r="C589" s="155" t="s">
        <v>82</v>
      </c>
      <c r="D589" s="155" t="s">
        <v>82</v>
      </c>
      <c r="E589" s="155" t="s">
        <v>82</v>
      </c>
      <c r="F589" s="155" t="s">
        <v>82</v>
      </c>
      <c r="G589" s="155" t="s">
        <v>82</v>
      </c>
      <c r="H589" s="155" t="s">
        <v>82</v>
      </c>
      <c r="I589" s="155" t="s">
        <v>82</v>
      </c>
      <c r="J589" s="155" t="s">
        <v>83</v>
      </c>
      <c r="K589" s="157" t="s">
        <v>11</v>
      </c>
      <c r="L589" s="8" t="s">
        <v>17</v>
      </c>
      <c r="M589" s="9" t="s">
        <v>35</v>
      </c>
      <c r="N589" s="6">
        <f aca="true" t="shared" si="97" ref="N589:N603">SUM(O589:S589)</f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</row>
    <row r="590" spans="1:19" s="12" customFormat="1" ht="15">
      <c r="A590" s="155"/>
      <c r="B590" s="155"/>
      <c r="C590" s="155"/>
      <c r="D590" s="155"/>
      <c r="E590" s="155"/>
      <c r="F590" s="155"/>
      <c r="G590" s="155"/>
      <c r="H590" s="155"/>
      <c r="I590" s="155"/>
      <c r="J590" s="155"/>
      <c r="K590" s="157"/>
      <c r="L590" s="13" t="s">
        <v>19</v>
      </c>
      <c r="M590" s="9" t="s">
        <v>35</v>
      </c>
      <c r="N590" s="6">
        <f t="shared" si="97"/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</row>
    <row r="591" spans="1:19" s="12" customFormat="1" ht="15">
      <c r="A591" s="155"/>
      <c r="B591" s="155"/>
      <c r="C591" s="155"/>
      <c r="D591" s="155"/>
      <c r="E591" s="155"/>
      <c r="F591" s="155"/>
      <c r="G591" s="155"/>
      <c r="H591" s="155"/>
      <c r="I591" s="155"/>
      <c r="J591" s="155"/>
      <c r="K591" s="157"/>
      <c r="L591" s="14" t="s">
        <v>20</v>
      </c>
      <c r="M591" s="9" t="s">
        <v>35</v>
      </c>
      <c r="N591" s="6">
        <f t="shared" si="97"/>
        <v>583900</v>
      </c>
      <c r="O591" s="11">
        <v>116780</v>
      </c>
      <c r="P591" s="11">
        <v>116780</v>
      </c>
      <c r="Q591" s="11">
        <v>116780</v>
      </c>
      <c r="R591" s="11">
        <v>116780</v>
      </c>
      <c r="S591" s="11">
        <v>116780</v>
      </c>
    </row>
    <row r="592" spans="1:19" s="12" customFormat="1" ht="15">
      <c r="A592" s="155"/>
      <c r="B592" s="155"/>
      <c r="C592" s="155"/>
      <c r="D592" s="155"/>
      <c r="E592" s="155"/>
      <c r="F592" s="155"/>
      <c r="G592" s="155"/>
      <c r="H592" s="155"/>
      <c r="I592" s="155"/>
      <c r="J592" s="155"/>
      <c r="K592" s="158" t="s">
        <v>12</v>
      </c>
      <c r="L592" s="8" t="s">
        <v>17</v>
      </c>
      <c r="M592" s="9" t="s">
        <v>35</v>
      </c>
      <c r="N592" s="6">
        <f t="shared" si="97"/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</row>
    <row r="593" spans="1:19" s="12" customFormat="1" ht="15">
      <c r="A593" s="155"/>
      <c r="B593" s="155"/>
      <c r="C593" s="155"/>
      <c r="D593" s="155"/>
      <c r="E593" s="155"/>
      <c r="F593" s="155"/>
      <c r="G593" s="155"/>
      <c r="H593" s="155"/>
      <c r="I593" s="155"/>
      <c r="J593" s="155"/>
      <c r="K593" s="158"/>
      <c r="L593" s="13" t="s">
        <v>19</v>
      </c>
      <c r="M593" s="9" t="s">
        <v>35</v>
      </c>
      <c r="N593" s="6">
        <f t="shared" si="97"/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</row>
    <row r="594" spans="1:19" s="12" customFormat="1" ht="15">
      <c r="A594" s="155"/>
      <c r="B594" s="155"/>
      <c r="C594" s="155"/>
      <c r="D594" s="155"/>
      <c r="E594" s="155"/>
      <c r="F594" s="155"/>
      <c r="G594" s="155"/>
      <c r="H594" s="155"/>
      <c r="I594" s="155"/>
      <c r="J594" s="155"/>
      <c r="K594" s="158"/>
      <c r="L594" s="14" t="s">
        <v>20</v>
      </c>
      <c r="M594" s="9" t="s">
        <v>35</v>
      </c>
      <c r="N594" s="6">
        <f t="shared" si="97"/>
        <v>16230</v>
      </c>
      <c r="O594" s="11">
        <v>3070</v>
      </c>
      <c r="P594" s="11">
        <v>3180</v>
      </c>
      <c r="Q594" s="11">
        <v>3350</v>
      </c>
      <c r="R594" s="11">
        <v>3410</v>
      </c>
      <c r="S594" s="11">
        <v>3220</v>
      </c>
    </row>
    <row r="595" spans="1:19" s="12" customFormat="1" ht="15">
      <c r="A595" s="155"/>
      <c r="B595" s="155"/>
      <c r="C595" s="155"/>
      <c r="D595" s="155"/>
      <c r="E595" s="155"/>
      <c r="F595" s="155"/>
      <c r="G595" s="155"/>
      <c r="H595" s="155"/>
      <c r="I595" s="155"/>
      <c r="J595" s="155"/>
      <c r="K595" s="135" t="s">
        <v>13</v>
      </c>
      <c r="L595" s="8" t="s">
        <v>17</v>
      </c>
      <c r="M595" s="9" t="s">
        <v>35</v>
      </c>
      <c r="N595" s="6">
        <f t="shared" si="97"/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</row>
    <row r="596" spans="1:19" s="12" customFormat="1" ht="15">
      <c r="A596" s="155"/>
      <c r="B596" s="155"/>
      <c r="C596" s="155"/>
      <c r="D596" s="155"/>
      <c r="E596" s="155"/>
      <c r="F596" s="155"/>
      <c r="G596" s="155"/>
      <c r="H596" s="155"/>
      <c r="I596" s="155"/>
      <c r="J596" s="155"/>
      <c r="K596" s="135"/>
      <c r="L596" s="13" t="s">
        <v>19</v>
      </c>
      <c r="M596" s="9" t="s">
        <v>35</v>
      </c>
      <c r="N596" s="6">
        <f t="shared" si="97"/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</row>
    <row r="597" spans="1:19" s="12" customFormat="1" ht="15">
      <c r="A597" s="155"/>
      <c r="B597" s="155"/>
      <c r="C597" s="155"/>
      <c r="D597" s="155"/>
      <c r="E597" s="155"/>
      <c r="F597" s="155"/>
      <c r="G597" s="155"/>
      <c r="H597" s="155"/>
      <c r="I597" s="155"/>
      <c r="J597" s="155"/>
      <c r="K597" s="135"/>
      <c r="L597" s="14" t="s">
        <v>20</v>
      </c>
      <c r="M597" s="9" t="s">
        <v>35</v>
      </c>
      <c r="N597" s="6">
        <f t="shared" si="97"/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</row>
    <row r="598" spans="1:19" s="12" customFormat="1" ht="15">
      <c r="A598" s="155"/>
      <c r="B598" s="155"/>
      <c r="C598" s="155"/>
      <c r="D598" s="155"/>
      <c r="E598" s="155"/>
      <c r="F598" s="155"/>
      <c r="G598" s="155"/>
      <c r="H598" s="155"/>
      <c r="I598" s="155"/>
      <c r="J598" s="155"/>
      <c r="K598" s="135" t="s">
        <v>14</v>
      </c>
      <c r="L598" s="8" t="s">
        <v>17</v>
      </c>
      <c r="M598" s="9" t="s">
        <v>35</v>
      </c>
      <c r="N598" s="6">
        <f t="shared" si="97"/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</row>
    <row r="599" spans="1:19" s="12" customFormat="1" ht="15">
      <c r="A599" s="155"/>
      <c r="B599" s="155"/>
      <c r="C599" s="155"/>
      <c r="D599" s="155"/>
      <c r="E599" s="155"/>
      <c r="F599" s="155"/>
      <c r="G599" s="155"/>
      <c r="H599" s="155"/>
      <c r="I599" s="155"/>
      <c r="J599" s="155"/>
      <c r="K599" s="135"/>
      <c r="L599" s="13" t="s">
        <v>19</v>
      </c>
      <c r="M599" s="9" t="s">
        <v>35</v>
      </c>
      <c r="N599" s="6">
        <f t="shared" si="97"/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</row>
    <row r="600" spans="1:19" s="12" customFormat="1" ht="15">
      <c r="A600" s="155"/>
      <c r="B600" s="155"/>
      <c r="C600" s="155"/>
      <c r="D600" s="155"/>
      <c r="E600" s="155"/>
      <c r="F600" s="155"/>
      <c r="G600" s="155"/>
      <c r="H600" s="155"/>
      <c r="I600" s="155"/>
      <c r="J600" s="155"/>
      <c r="K600" s="135"/>
      <c r="L600" s="14" t="s">
        <v>20</v>
      </c>
      <c r="M600" s="9" t="s">
        <v>35</v>
      </c>
      <c r="N600" s="6">
        <f t="shared" si="97"/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</row>
    <row r="601" spans="1:19" s="12" customFormat="1" ht="15">
      <c r="A601" s="144" t="s">
        <v>21</v>
      </c>
      <c r="B601" s="144"/>
      <c r="C601" s="17"/>
      <c r="D601" s="17"/>
      <c r="E601" s="17"/>
      <c r="F601" s="17"/>
      <c r="G601" s="17"/>
      <c r="H601" s="17"/>
      <c r="I601" s="17"/>
      <c r="J601" s="144"/>
      <c r="K601" s="144"/>
      <c r="L601" s="8" t="s">
        <v>17</v>
      </c>
      <c r="M601" s="18" t="s">
        <v>35</v>
      </c>
      <c r="N601" s="37">
        <f t="shared" si="97"/>
        <v>0</v>
      </c>
      <c r="O601" s="38">
        <f aca="true" t="shared" si="98" ref="O601:S603">O589+O592+O595+O598</f>
        <v>0</v>
      </c>
      <c r="P601" s="38">
        <f t="shared" si="98"/>
        <v>0</v>
      </c>
      <c r="Q601" s="38">
        <f t="shared" si="98"/>
        <v>0</v>
      </c>
      <c r="R601" s="38">
        <f t="shared" si="98"/>
        <v>0</v>
      </c>
      <c r="S601" s="38">
        <f t="shared" si="98"/>
        <v>0</v>
      </c>
    </row>
    <row r="602" spans="1:19" s="12" customFormat="1" ht="15">
      <c r="A602" s="136"/>
      <c r="B602" s="136"/>
      <c r="C602" s="17"/>
      <c r="D602" s="17"/>
      <c r="E602" s="17"/>
      <c r="F602" s="17"/>
      <c r="G602" s="17"/>
      <c r="H602" s="17"/>
      <c r="I602" s="17"/>
      <c r="J602" s="136"/>
      <c r="K602" s="136"/>
      <c r="L602" s="13" t="s">
        <v>19</v>
      </c>
      <c r="M602" s="21" t="s">
        <v>35</v>
      </c>
      <c r="N602" s="39">
        <f t="shared" si="97"/>
        <v>0</v>
      </c>
      <c r="O602" s="40">
        <f t="shared" si="98"/>
        <v>0</v>
      </c>
      <c r="P602" s="40">
        <f t="shared" si="98"/>
        <v>0</v>
      </c>
      <c r="Q602" s="40">
        <f t="shared" si="98"/>
        <v>0</v>
      </c>
      <c r="R602" s="40">
        <f t="shared" si="98"/>
        <v>0</v>
      </c>
      <c r="S602" s="40">
        <f t="shared" si="98"/>
        <v>0</v>
      </c>
    </row>
    <row r="603" spans="1:19" s="12" customFormat="1" ht="15">
      <c r="A603" s="136"/>
      <c r="B603" s="136"/>
      <c r="C603" s="17"/>
      <c r="D603" s="17"/>
      <c r="E603" s="17"/>
      <c r="F603" s="17"/>
      <c r="G603" s="17"/>
      <c r="H603" s="17"/>
      <c r="I603" s="17"/>
      <c r="J603" s="136"/>
      <c r="K603" s="136"/>
      <c r="L603" s="14" t="s">
        <v>20</v>
      </c>
      <c r="M603" s="24" t="s">
        <v>35</v>
      </c>
      <c r="N603" s="41">
        <f t="shared" si="97"/>
        <v>600130</v>
      </c>
      <c r="O603" s="42">
        <f t="shared" si="98"/>
        <v>119850</v>
      </c>
      <c r="P603" s="42">
        <f t="shared" si="98"/>
        <v>119960</v>
      </c>
      <c r="Q603" s="42">
        <f t="shared" si="98"/>
        <v>120130</v>
      </c>
      <c r="R603" s="42">
        <f t="shared" si="98"/>
        <v>120190</v>
      </c>
      <c r="S603" s="42">
        <f t="shared" si="98"/>
        <v>120000</v>
      </c>
    </row>
    <row r="604" spans="1:19" s="12" customFormat="1" ht="15">
      <c r="A604" s="137"/>
      <c r="B604" s="137"/>
      <c r="C604" s="17"/>
      <c r="D604" s="17"/>
      <c r="E604" s="17"/>
      <c r="F604" s="17"/>
      <c r="G604" s="17"/>
      <c r="H604" s="17"/>
      <c r="I604" s="17"/>
      <c r="J604" s="137"/>
      <c r="K604" s="137"/>
      <c r="L604" s="27" t="s">
        <v>21</v>
      </c>
      <c r="M604" s="28" t="s">
        <v>35</v>
      </c>
      <c r="N604" s="29">
        <f aca="true" t="shared" si="99" ref="N604:S604">SUM(N601:N603)</f>
        <v>600130</v>
      </c>
      <c r="O604" s="29">
        <f t="shared" si="99"/>
        <v>119850</v>
      </c>
      <c r="P604" s="29">
        <f t="shared" si="99"/>
        <v>119960</v>
      </c>
      <c r="Q604" s="29">
        <f t="shared" si="99"/>
        <v>120130</v>
      </c>
      <c r="R604" s="29">
        <f t="shared" si="99"/>
        <v>120190</v>
      </c>
      <c r="S604" s="29">
        <f t="shared" si="99"/>
        <v>120000</v>
      </c>
    </row>
    <row r="605" spans="1:19" s="12" customFormat="1" ht="15">
      <c r="A605" s="155" t="s">
        <v>84</v>
      </c>
      <c r="B605" s="155" t="s">
        <v>85</v>
      </c>
      <c r="C605" s="166" t="s">
        <v>78</v>
      </c>
      <c r="D605" s="152">
        <f>SUM(D608:D619)</f>
        <v>335</v>
      </c>
      <c r="E605" s="152">
        <v>904</v>
      </c>
      <c r="F605" s="152">
        <v>904</v>
      </c>
      <c r="G605" s="152">
        <v>904</v>
      </c>
      <c r="H605" s="152">
        <v>904</v>
      </c>
      <c r="I605" s="152">
        <v>904</v>
      </c>
      <c r="J605" s="155" t="s">
        <v>86</v>
      </c>
      <c r="K605" s="157" t="s">
        <v>11</v>
      </c>
      <c r="L605" s="8" t="s">
        <v>17</v>
      </c>
      <c r="M605" s="9" t="s">
        <v>54</v>
      </c>
      <c r="N605" s="6">
        <f aca="true" t="shared" si="100" ref="N605:N619">SUM(O605:S605)</f>
        <v>170</v>
      </c>
      <c r="O605" s="11">
        <v>34</v>
      </c>
      <c r="P605" s="11">
        <v>34</v>
      </c>
      <c r="Q605" s="11">
        <v>34</v>
      </c>
      <c r="R605" s="11">
        <v>34</v>
      </c>
      <c r="S605" s="11">
        <v>34</v>
      </c>
    </row>
    <row r="606" spans="1:19" s="12" customFormat="1" ht="15">
      <c r="A606" s="155"/>
      <c r="B606" s="155"/>
      <c r="C606" s="166"/>
      <c r="D606" s="152"/>
      <c r="E606" s="152"/>
      <c r="F606" s="152"/>
      <c r="G606" s="152"/>
      <c r="H606" s="152"/>
      <c r="I606" s="152"/>
      <c r="J606" s="155"/>
      <c r="K606" s="157"/>
      <c r="L606" s="13" t="s">
        <v>19</v>
      </c>
      <c r="M606" s="9" t="s">
        <v>54</v>
      </c>
      <c r="N606" s="6">
        <f t="shared" si="100"/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</row>
    <row r="607" spans="1:19" s="12" customFormat="1" ht="15">
      <c r="A607" s="155"/>
      <c r="B607" s="155"/>
      <c r="C607" s="166"/>
      <c r="D607" s="152"/>
      <c r="E607" s="152"/>
      <c r="F607" s="152"/>
      <c r="G607" s="152"/>
      <c r="H607" s="152"/>
      <c r="I607" s="152"/>
      <c r="J607" s="155"/>
      <c r="K607" s="157"/>
      <c r="L607" s="14" t="s">
        <v>20</v>
      </c>
      <c r="M607" s="9" t="s">
        <v>54</v>
      </c>
      <c r="N607" s="6">
        <f t="shared" si="100"/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</row>
    <row r="608" spans="1:19" s="12" customFormat="1" ht="15">
      <c r="A608" s="155"/>
      <c r="B608" s="155"/>
      <c r="C608" s="43"/>
      <c r="D608" s="30">
        <v>106</v>
      </c>
      <c r="E608" s="30">
        <v>106</v>
      </c>
      <c r="F608" s="30">
        <v>106</v>
      </c>
      <c r="G608" s="30">
        <v>106</v>
      </c>
      <c r="H608" s="30">
        <v>106</v>
      </c>
      <c r="I608" s="30">
        <v>106</v>
      </c>
      <c r="J608" s="155"/>
      <c r="K608" s="158" t="s">
        <v>12</v>
      </c>
      <c r="L608" s="8" t="s">
        <v>17</v>
      </c>
      <c r="M608" s="9" t="s">
        <v>54</v>
      </c>
      <c r="N608" s="6">
        <f t="shared" si="100"/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</row>
    <row r="609" spans="1:19" s="12" customFormat="1" ht="15">
      <c r="A609" s="155"/>
      <c r="B609" s="155"/>
      <c r="C609" s="43"/>
      <c r="D609" s="30">
        <v>33</v>
      </c>
      <c r="E609" s="30">
        <v>33</v>
      </c>
      <c r="F609" s="30">
        <v>33</v>
      </c>
      <c r="G609" s="30">
        <v>33</v>
      </c>
      <c r="H609" s="30">
        <v>33</v>
      </c>
      <c r="I609" s="30">
        <v>33</v>
      </c>
      <c r="J609" s="155"/>
      <c r="K609" s="158"/>
      <c r="L609" s="13" t="s">
        <v>19</v>
      </c>
      <c r="M609" s="9" t="s">
        <v>54</v>
      </c>
      <c r="N609" s="6">
        <f t="shared" si="100"/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</row>
    <row r="610" spans="1:19" s="12" customFormat="1" ht="15">
      <c r="A610" s="155"/>
      <c r="B610" s="155"/>
      <c r="C610" s="43"/>
      <c r="D610" s="30">
        <v>42</v>
      </c>
      <c r="E610" s="30">
        <v>42</v>
      </c>
      <c r="F610" s="30">
        <v>42</v>
      </c>
      <c r="G610" s="30">
        <v>42</v>
      </c>
      <c r="H610" s="30">
        <v>42</v>
      </c>
      <c r="I610" s="30">
        <v>42</v>
      </c>
      <c r="J610" s="155"/>
      <c r="K610" s="158"/>
      <c r="L610" s="14" t="s">
        <v>20</v>
      </c>
      <c r="M610" s="9" t="s">
        <v>54</v>
      </c>
      <c r="N610" s="6">
        <f t="shared" si="100"/>
        <v>85</v>
      </c>
      <c r="O610" s="11">
        <v>17</v>
      </c>
      <c r="P610" s="11">
        <v>17</v>
      </c>
      <c r="Q610" s="11">
        <v>17</v>
      </c>
      <c r="R610" s="11">
        <v>17</v>
      </c>
      <c r="S610" s="11">
        <v>17</v>
      </c>
    </row>
    <row r="611" spans="1:19" s="12" customFormat="1" ht="15">
      <c r="A611" s="155"/>
      <c r="B611" s="155"/>
      <c r="C611" s="43"/>
      <c r="D611" s="30">
        <v>20</v>
      </c>
      <c r="E611" s="30">
        <v>20</v>
      </c>
      <c r="F611" s="30">
        <v>20</v>
      </c>
      <c r="G611" s="30">
        <v>20</v>
      </c>
      <c r="H611" s="30">
        <v>20</v>
      </c>
      <c r="I611" s="30">
        <v>20</v>
      </c>
      <c r="J611" s="155"/>
      <c r="K611" s="135" t="s">
        <v>13</v>
      </c>
      <c r="L611" s="8" t="s">
        <v>17</v>
      </c>
      <c r="M611" s="9" t="s">
        <v>54</v>
      </c>
      <c r="N611" s="6">
        <f t="shared" si="100"/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</row>
    <row r="612" spans="1:19" s="12" customFormat="1" ht="15">
      <c r="A612" s="155"/>
      <c r="B612" s="155"/>
      <c r="C612" s="43"/>
      <c r="D612" s="156">
        <v>21</v>
      </c>
      <c r="E612" s="156">
        <v>21</v>
      </c>
      <c r="F612" s="156">
        <v>21</v>
      </c>
      <c r="G612" s="156">
        <v>21</v>
      </c>
      <c r="H612" s="156">
        <v>21</v>
      </c>
      <c r="I612" s="156">
        <v>21</v>
      </c>
      <c r="J612" s="155"/>
      <c r="K612" s="135"/>
      <c r="L612" s="13" t="s">
        <v>19</v>
      </c>
      <c r="M612" s="9" t="s">
        <v>54</v>
      </c>
      <c r="N612" s="6">
        <f t="shared" si="100"/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</row>
    <row r="613" spans="1:19" s="12" customFormat="1" ht="15">
      <c r="A613" s="155"/>
      <c r="B613" s="155"/>
      <c r="C613" s="43"/>
      <c r="D613" s="156"/>
      <c r="E613" s="156"/>
      <c r="F613" s="156"/>
      <c r="G613" s="156"/>
      <c r="H613" s="156"/>
      <c r="I613" s="156"/>
      <c r="J613" s="155"/>
      <c r="K613" s="135"/>
      <c r="L613" s="14" t="s">
        <v>20</v>
      </c>
      <c r="M613" s="9" t="s">
        <v>54</v>
      </c>
      <c r="N613" s="6">
        <f t="shared" si="100"/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</row>
    <row r="614" spans="1:19" s="12" customFormat="1" ht="15">
      <c r="A614" s="155"/>
      <c r="B614" s="155"/>
      <c r="C614" s="43"/>
      <c r="D614" s="30">
        <v>50</v>
      </c>
      <c r="E614" s="30">
        <v>50</v>
      </c>
      <c r="F614" s="30">
        <v>50</v>
      </c>
      <c r="G614" s="30">
        <v>50</v>
      </c>
      <c r="H614" s="30">
        <v>50</v>
      </c>
      <c r="I614" s="30">
        <v>50</v>
      </c>
      <c r="J614" s="155"/>
      <c r="K614" s="135" t="s">
        <v>14</v>
      </c>
      <c r="L614" s="8" t="s">
        <v>17</v>
      </c>
      <c r="M614" s="9" t="s">
        <v>54</v>
      </c>
      <c r="N614" s="6">
        <f t="shared" si="100"/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</row>
    <row r="615" spans="1:19" s="12" customFormat="1" ht="15">
      <c r="A615" s="155"/>
      <c r="B615" s="155"/>
      <c r="C615" s="43"/>
      <c r="D615" s="30">
        <v>44</v>
      </c>
      <c r="E615" s="30">
        <v>44</v>
      </c>
      <c r="F615" s="30">
        <v>44</v>
      </c>
      <c r="G615" s="30">
        <v>44</v>
      </c>
      <c r="H615" s="30">
        <v>44</v>
      </c>
      <c r="I615" s="30">
        <v>44</v>
      </c>
      <c r="J615" s="155"/>
      <c r="K615" s="135"/>
      <c r="L615" s="13" t="s">
        <v>19</v>
      </c>
      <c r="M615" s="9" t="s">
        <v>54</v>
      </c>
      <c r="N615" s="6">
        <f t="shared" si="100"/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</row>
    <row r="616" spans="1:19" s="12" customFormat="1" ht="15">
      <c r="A616" s="155"/>
      <c r="B616" s="155"/>
      <c r="C616" s="43"/>
      <c r="D616" s="30">
        <v>19</v>
      </c>
      <c r="E616" s="30">
        <v>19</v>
      </c>
      <c r="F616" s="30">
        <v>19</v>
      </c>
      <c r="G616" s="30">
        <v>19</v>
      </c>
      <c r="H616" s="30">
        <v>19</v>
      </c>
      <c r="I616" s="30">
        <v>19</v>
      </c>
      <c r="J616" s="155"/>
      <c r="K616" s="135"/>
      <c r="L616" s="14" t="s">
        <v>20</v>
      </c>
      <c r="M616" s="9" t="s">
        <v>54</v>
      </c>
      <c r="N616" s="6">
        <f t="shared" si="100"/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</row>
    <row r="617" spans="1:19" s="12" customFormat="1" ht="15">
      <c r="A617" s="144" t="s">
        <v>21</v>
      </c>
      <c r="B617" s="144"/>
      <c r="C617" s="17"/>
      <c r="D617" s="17"/>
      <c r="E617" s="17"/>
      <c r="F617" s="17"/>
      <c r="G617" s="17"/>
      <c r="H617" s="17"/>
      <c r="I617" s="17"/>
      <c r="J617" s="144"/>
      <c r="K617" s="144"/>
      <c r="L617" s="8" t="s">
        <v>17</v>
      </c>
      <c r="M617" s="18" t="s">
        <v>54</v>
      </c>
      <c r="N617" s="37">
        <f t="shared" si="100"/>
        <v>170</v>
      </c>
      <c r="O617" s="38">
        <f aca="true" t="shared" si="101" ref="O617:S619">O605+O608+O611+O614</f>
        <v>34</v>
      </c>
      <c r="P617" s="38">
        <f t="shared" si="101"/>
        <v>34</v>
      </c>
      <c r="Q617" s="38">
        <f t="shared" si="101"/>
        <v>34</v>
      </c>
      <c r="R617" s="38">
        <f t="shared" si="101"/>
        <v>34</v>
      </c>
      <c r="S617" s="38">
        <f t="shared" si="101"/>
        <v>34</v>
      </c>
    </row>
    <row r="618" spans="1:19" s="12" customFormat="1" ht="15">
      <c r="A618" s="136"/>
      <c r="B618" s="136"/>
      <c r="C618" s="17"/>
      <c r="D618" s="17"/>
      <c r="E618" s="17"/>
      <c r="F618" s="17"/>
      <c r="G618" s="17"/>
      <c r="H618" s="17"/>
      <c r="I618" s="17"/>
      <c r="J618" s="136"/>
      <c r="K618" s="136"/>
      <c r="L618" s="13" t="s">
        <v>19</v>
      </c>
      <c r="M618" s="21" t="s">
        <v>54</v>
      </c>
      <c r="N618" s="39">
        <f t="shared" si="100"/>
        <v>0</v>
      </c>
      <c r="O618" s="40">
        <f t="shared" si="101"/>
        <v>0</v>
      </c>
      <c r="P618" s="40">
        <f t="shared" si="101"/>
        <v>0</v>
      </c>
      <c r="Q618" s="40">
        <f t="shared" si="101"/>
        <v>0</v>
      </c>
      <c r="R618" s="40">
        <f t="shared" si="101"/>
        <v>0</v>
      </c>
      <c r="S618" s="40">
        <f t="shared" si="101"/>
        <v>0</v>
      </c>
    </row>
    <row r="619" spans="1:19" s="12" customFormat="1" ht="15">
      <c r="A619" s="136"/>
      <c r="B619" s="136"/>
      <c r="C619" s="17"/>
      <c r="D619" s="17"/>
      <c r="E619" s="17"/>
      <c r="F619" s="17"/>
      <c r="G619" s="17"/>
      <c r="H619" s="17"/>
      <c r="I619" s="17"/>
      <c r="J619" s="136"/>
      <c r="K619" s="136"/>
      <c r="L619" s="14" t="s">
        <v>20</v>
      </c>
      <c r="M619" s="24" t="s">
        <v>54</v>
      </c>
      <c r="N619" s="41">
        <f t="shared" si="100"/>
        <v>85</v>
      </c>
      <c r="O619" s="42">
        <f t="shared" si="101"/>
        <v>17</v>
      </c>
      <c r="P619" s="42">
        <f t="shared" si="101"/>
        <v>17</v>
      </c>
      <c r="Q619" s="42">
        <f t="shared" si="101"/>
        <v>17</v>
      </c>
      <c r="R619" s="42">
        <f t="shared" si="101"/>
        <v>17</v>
      </c>
      <c r="S619" s="42">
        <f t="shared" si="101"/>
        <v>17</v>
      </c>
    </row>
    <row r="620" spans="1:19" s="12" customFormat="1" ht="15">
      <c r="A620" s="137"/>
      <c r="B620" s="137"/>
      <c r="C620" s="17"/>
      <c r="D620" s="17"/>
      <c r="E620" s="17"/>
      <c r="F620" s="17"/>
      <c r="G620" s="17"/>
      <c r="H620" s="17"/>
      <c r="I620" s="17"/>
      <c r="J620" s="137"/>
      <c r="K620" s="137"/>
      <c r="L620" s="27" t="s">
        <v>21</v>
      </c>
      <c r="M620" s="28" t="s">
        <v>54</v>
      </c>
      <c r="N620" s="29">
        <f aca="true" t="shared" si="102" ref="N620:S620">SUM(N617:N619)</f>
        <v>255</v>
      </c>
      <c r="O620" s="29">
        <f t="shared" si="102"/>
        <v>51</v>
      </c>
      <c r="P620" s="29">
        <f t="shared" si="102"/>
        <v>51</v>
      </c>
      <c r="Q620" s="29">
        <f t="shared" si="102"/>
        <v>51</v>
      </c>
      <c r="R620" s="29">
        <f t="shared" si="102"/>
        <v>51</v>
      </c>
      <c r="S620" s="29">
        <f t="shared" si="102"/>
        <v>51</v>
      </c>
    </row>
    <row r="621" spans="1:19" s="12" customFormat="1" ht="15">
      <c r="A621" s="155" t="s">
        <v>87</v>
      </c>
      <c r="B621" s="155" t="s">
        <v>88</v>
      </c>
      <c r="C621" s="152">
        <v>4021</v>
      </c>
      <c r="D621" s="152">
        <v>1264</v>
      </c>
      <c r="E621" s="152">
        <v>1144</v>
      </c>
      <c r="F621" s="152">
        <v>533</v>
      </c>
      <c r="G621" s="152">
        <v>806</v>
      </c>
      <c r="H621" s="152">
        <v>232</v>
      </c>
      <c r="I621" s="152">
        <v>42</v>
      </c>
      <c r="J621" s="155" t="s">
        <v>89</v>
      </c>
      <c r="K621" s="157" t="s">
        <v>11</v>
      </c>
      <c r="L621" s="8" t="s">
        <v>17</v>
      </c>
      <c r="M621" s="9" t="s">
        <v>58</v>
      </c>
      <c r="N621" s="10">
        <f aca="true" t="shared" si="103" ref="N621:N635">SUM(O621:S621)</f>
        <v>75.3</v>
      </c>
      <c r="O621" s="11">
        <v>0</v>
      </c>
      <c r="P621" s="11">
        <v>0</v>
      </c>
      <c r="Q621" s="11">
        <v>0</v>
      </c>
      <c r="R621" s="11">
        <v>48.6</v>
      </c>
      <c r="S621" s="11">
        <v>26.7</v>
      </c>
    </row>
    <row r="622" spans="1:19" s="12" customFormat="1" ht="15">
      <c r="A622" s="155"/>
      <c r="B622" s="155"/>
      <c r="C622" s="156"/>
      <c r="D622" s="156"/>
      <c r="E622" s="156"/>
      <c r="F622" s="156"/>
      <c r="G622" s="156"/>
      <c r="H622" s="156"/>
      <c r="I622" s="156"/>
      <c r="J622" s="155"/>
      <c r="K622" s="157"/>
      <c r="L622" s="13" t="s">
        <v>19</v>
      </c>
      <c r="M622" s="9" t="s">
        <v>58</v>
      </c>
      <c r="N622" s="10">
        <f t="shared" si="103"/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</row>
    <row r="623" spans="1:19" s="12" customFormat="1" ht="15">
      <c r="A623" s="155"/>
      <c r="B623" s="155"/>
      <c r="C623" s="164">
        <v>4021</v>
      </c>
      <c r="D623" s="164">
        <v>1264</v>
      </c>
      <c r="E623" s="164">
        <v>1144</v>
      </c>
      <c r="F623" s="164">
        <v>533</v>
      </c>
      <c r="G623" s="164">
        <v>806</v>
      </c>
      <c r="H623" s="164">
        <v>232</v>
      </c>
      <c r="I623" s="164">
        <v>42</v>
      </c>
      <c r="J623" s="155"/>
      <c r="K623" s="157"/>
      <c r="L623" s="14" t="s">
        <v>20</v>
      </c>
      <c r="M623" s="9" t="s">
        <v>58</v>
      </c>
      <c r="N623" s="10">
        <f t="shared" si="103"/>
        <v>346</v>
      </c>
      <c r="O623" s="11">
        <v>181.4</v>
      </c>
      <c r="P623" s="11">
        <v>0</v>
      </c>
      <c r="Q623" s="11">
        <v>0</v>
      </c>
      <c r="R623" s="11">
        <v>164.6</v>
      </c>
      <c r="S623" s="11">
        <v>0</v>
      </c>
    </row>
    <row r="624" spans="1:19" s="12" customFormat="1" ht="15">
      <c r="A624" s="155"/>
      <c r="B624" s="155"/>
      <c r="C624" s="164"/>
      <c r="D624" s="164"/>
      <c r="E624" s="164"/>
      <c r="F624" s="164"/>
      <c r="G624" s="164"/>
      <c r="H624" s="164"/>
      <c r="I624" s="164"/>
      <c r="J624" s="155"/>
      <c r="K624" s="158" t="s">
        <v>12</v>
      </c>
      <c r="L624" s="8" t="s">
        <v>17</v>
      </c>
      <c r="M624" s="9" t="s">
        <v>58</v>
      </c>
      <c r="N624" s="10">
        <f t="shared" si="103"/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</row>
    <row r="625" spans="1:19" s="12" customFormat="1" ht="15">
      <c r="A625" s="155"/>
      <c r="B625" s="155"/>
      <c r="C625" s="32">
        <v>248</v>
      </c>
      <c r="D625" s="32">
        <v>112</v>
      </c>
      <c r="E625" s="32">
        <v>136</v>
      </c>
      <c r="F625" s="32"/>
      <c r="G625" s="32"/>
      <c r="H625" s="32"/>
      <c r="I625" s="32"/>
      <c r="J625" s="155"/>
      <c r="K625" s="158"/>
      <c r="L625" s="13" t="s">
        <v>19</v>
      </c>
      <c r="M625" s="9" t="s">
        <v>58</v>
      </c>
      <c r="N625" s="10">
        <f t="shared" si="103"/>
        <v>113.8</v>
      </c>
      <c r="O625" s="11">
        <v>75.1</v>
      </c>
      <c r="P625" s="11">
        <v>38.7</v>
      </c>
      <c r="Q625" s="11">
        <v>0</v>
      </c>
      <c r="R625" s="11">
        <v>0</v>
      </c>
      <c r="S625" s="11">
        <v>0</v>
      </c>
    </row>
    <row r="626" spans="1:19" s="12" customFormat="1" ht="15">
      <c r="A626" s="155"/>
      <c r="B626" s="155"/>
      <c r="C626" s="71">
        <f>+C627+C628</f>
        <v>214</v>
      </c>
      <c r="D626" s="71"/>
      <c r="E626" s="71">
        <f>+E627+E628</f>
        <v>214</v>
      </c>
      <c r="F626" s="71"/>
      <c r="G626" s="71"/>
      <c r="H626" s="71"/>
      <c r="I626" s="71"/>
      <c r="J626" s="155"/>
      <c r="K626" s="158"/>
      <c r="L626" s="14" t="s">
        <v>20</v>
      </c>
      <c r="M626" s="9" t="s">
        <v>58</v>
      </c>
      <c r="N626" s="10">
        <f t="shared" si="103"/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</row>
    <row r="627" spans="1:19" s="12" customFormat="1" ht="15">
      <c r="A627" s="155"/>
      <c r="B627" s="155"/>
      <c r="C627" s="32">
        <v>212</v>
      </c>
      <c r="D627" s="32"/>
      <c r="E627" s="32">
        <v>212</v>
      </c>
      <c r="F627" s="32"/>
      <c r="G627" s="32"/>
      <c r="H627" s="32"/>
      <c r="I627" s="32"/>
      <c r="J627" s="155"/>
      <c r="K627" s="135" t="s">
        <v>13</v>
      </c>
      <c r="L627" s="8" t="s">
        <v>17</v>
      </c>
      <c r="M627" s="9" t="s">
        <v>58</v>
      </c>
      <c r="N627" s="10">
        <f t="shared" si="103"/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</row>
    <row r="628" spans="1:19" s="12" customFormat="1" ht="15">
      <c r="A628" s="155"/>
      <c r="B628" s="155"/>
      <c r="C628" s="32">
        <v>2</v>
      </c>
      <c r="D628" s="32"/>
      <c r="E628" s="32">
        <v>2</v>
      </c>
      <c r="F628" s="32"/>
      <c r="G628" s="32"/>
      <c r="H628" s="32"/>
      <c r="I628" s="32"/>
      <c r="J628" s="155"/>
      <c r="K628" s="135"/>
      <c r="L628" s="13" t="s">
        <v>19</v>
      </c>
      <c r="M628" s="9" t="s">
        <v>58</v>
      </c>
      <c r="N628" s="10">
        <f t="shared" si="103"/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</row>
    <row r="629" spans="1:19" s="12" customFormat="1" ht="15">
      <c r="A629" s="155"/>
      <c r="B629" s="155"/>
      <c r="C629" s="71">
        <f>SUM(C630:C631)</f>
        <v>482</v>
      </c>
      <c r="D629" s="71"/>
      <c r="E629" s="71">
        <f>SUM(E630:E631)</f>
        <v>90</v>
      </c>
      <c r="F629" s="71">
        <f>SUM(F630:F631)</f>
        <v>410</v>
      </c>
      <c r="G629" s="71"/>
      <c r="H629" s="71">
        <f>SUM(H630:H631)</f>
        <v>3</v>
      </c>
      <c r="I629" s="71"/>
      <c r="J629" s="155"/>
      <c r="K629" s="135"/>
      <c r="L629" s="14" t="s">
        <v>20</v>
      </c>
      <c r="M629" s="9" t="s">
        <v>58</v>
      </c>
      <c r="N629" s="10">
        <f t="shared" si="103"/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</row>
    <row r="630" spans="1:19" s="12" customFormat="1" ht="15">
      <c r="A630" s="155"/>
      <c r="B630" s="155"/>
      <c r="C630" s="32">
        <v>482</v>
      </c>
      <c r="D630" s="32"/>
      <c r="E630" s="32">
        <v>90</v>
      </c>
      <c r="F630" s="32">
        <v>389</v>
      </c>
      <c r="G630" s="32"/>
      <c r="H630" s="32">
        <v>3</v>
      </c>
      <c r="I630" s="32"/>
      <c r="J630" s="155"/>
      <c r="K630" s="135" t="s">
        <v>14</v>
      </c>
      <c r="L630" s="8" t="s">
        <v>17</v>
      </c>
      <c r="M630" s="9" t="s">
        <v>58</v>
      </c>
      <c r="N630" s="10">
        <f t="shared" si="103"/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</row>
    <row r="631" spans="1:19" s="12" customFormat="1" ht="15">
      <c r="A631" s="155"/>
      <c r="B631" s="155"/>
      <c r="C631" s="32"/>
      <c r="D631" s="32"/>
      <c r="E631" s="32"/>
      <c r="F631" s="75">
        <v>21</v>
      </c>
      <c r="G631" s="32"/>
      <c r="H631" s="17"/>
      <c r="I631" s="32"/>
      <c r="J631" s="155"/>
      <c r="K631" s="135"/>
      <c r="L631" s="13" t="s">
        <v>19</v>
      </c>
      <c r="M631" s="9" t="s">
        <v>58</v>
      </c>
      <c r="N631" s="10">
        <f t="shared" si="103"/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</row>
    <row r="632" spans="1:19" s="12" customFormat="1" ht="15">
      <c r="A632" s="155"/>
      <c r="B632" s="155"/>
      <c r="C632" s="32">
        <v>91</v>
      </c>
      <c r="D632" s="32"/>
      <c r="E632" s="32">
        <v>87</v>
      </c>
      <c r="F632" s="32">
        <v>0</v>
      </c>
      <c r="G632" s="32">
        <v>0</v>
      </c>
      <c r="H632" s="32">
        <v>4</v>
      </c>
      <c r="I632" s="32"/>
      <c r="J632" s="155"/>
      <c r="K632" s="135"/>
      <c r="L632" s="14" t="s">
        <v>20</v>
      </c>
      <c r="M632" s="9" t="s">
        <v>58</v>
      </c>
      <c r="N632" s="10">
        <f t="shared" si="103"/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</row>
    <row r="633" spans="1:19" s="12" customFormat="1" ht="15">
      <c r="A633" s="144" t="s">
        <v>21</v>
      </c>
      <c r="B633" s="144"/>
      <c r="C633" s="17"/>
      <c r="D633" s="17"/>
      <c r="E633" s="17"/>
      <c r="F633" s="17"/>
      <c r="G633" s="17"/>
      <c r="H633" s="17"/>
      <c r="I633" s="17"/>
      <c r="J633" s="144"/>
      <c r="K633" s="144"/>
      <c r="L633" s="8" t="s">
        <v>17</v>
      </c>
      <c r="M633" s="18" t="s">
        <v>58</v>
      </c>
      <c r="N633" s="19">
        <f t="shared" si="103"/>
        <v>75.3</v>
      </c>
      <c r="O633" s="20">
        <f aca="true" t="shared" si="104" ref="O633:S635">O621+O624+O627+O630</f>
        <v>0</v>
      </c>
      <c r="P633" s="20">
        <f t="shared" si="104"/>
        <v>0</v>
      </c>
      <c r="Q633" s="20">
        <f t="shared" si="104"/>
        <v>0</v>
      </c>
      <c r="R633" s="20">
        <f t="shared" si="104"/>
        <v>48.6</v>
      </c>
      <c r="S633" s="20">
        <f t="shared" si="104"/>
        <v>26.7</v>
      </c>
    </row>
    <row r="634" spans="1:19" s="12" customFormat="1" ht="15">
      <c r="A634" s="136"/>
      <c r="B634" s="136"/>
      <c r="C634" s="17"/>
      <c r="D634" s="17"/>
      <c r="E634" s="17"/>
      <c r="F634" s="17"/>
      <c r="G634" s="17"/>
      <c r="H634" s="17"/>
      <c r="I634" s="17"/>
      <c r="J634" s="136"/>
      <c r="K634" s="136"/>
      <c r="L634" s="13" t="s">
        <v>19</v>
      </c>
      <c r="M634" s="21" t="s">
        <v>58</v>
      </c>
      <c r="N634" s="22">
        <f t="shared" si="103"/>
        <v>113.8</v>
      </c>
      <c r="O634" s="23">
        <f t="shared" si="104"/>
        <v>75.1</v>
      </c>
      <c r="P634" s="23">
        <f t="shared" si="104"/>
        <v>38.7</v>
      </c>
      <c r="Q634" s="23">
        <f t="shared" si="104"/>
        <v>0</v>
      </c>
      <c r="R634" s="23">
        <f t="shared" si="104"/>
        <v>0</v>
      </c>
      <c r="S634" s="23">
        <f t="shared" si="104"/>
        <v>0</v>
      </c>
    </row>
    <row r="635" spans="1:19" s="12" customFormat="1" ht="15">
      <c r="A635" s="136"/>
      <c r="B635" s="136"/>
      <c r="C635" s="17"/>
      <c r="D635" s="17"/>
      <c r="E635" s="17"/>
      <c r="F635" s="17"/>
      <c r="G635" s="17"/>
      <c r="H635" s="17"/>
      <c r="I635" s="17"/>
      <c r="J635" s="136"/>
      <c r="K635" s="136"/>
      <c r="L635" s="14" t="s">
        <v>20</v>
      </c>
      <c r="M635" s="24" t="s">
        <v>58</v>
      </c>
      <c r="N635" s="25">
        <f t="shared" si="103"/>
        <v>346</v>
      </c>
      <c r="O635" s="26">
        <f t="shared" si="104"/>
        <v>181.4</v>
      </c>
      <c r="P635" s="26">
        <f t="shared" si="104"/>
        <v>0</v>
      </c>
      <c r="Q635" s="26">
        <f t="shared" si="104"/>
        <v>0</v>
      </c>
      <c r="R635" s="26">
        <f t="shared" si="104"/>
        <v>164.6</v>
      </c>
      <c r="S635" s="26">
        <f t="shared" si="104"/>
        <v>0</v>
      </c>
    </row>
    <row r="636" spans="1:19" s="12" customFormat="1" ht="15">
      <c r="A636" s="137"/>
      <c r="B636" s="137"/>
      <c r="C636" s="17"/>
      <c r="D636" s="17"/>
      <c r="E636" s="17"/>
      <c r="F636" s="17"/>
      <c r="G636" s="17"/>
      <c r="H636" s="17"/>
      <c r="I636" s="17"/>
      <c r="J636" s="137"/>
      <c r="K636" s="137"/>
      <c r="L636" s="27" t="s">
        <v>21</v>
      </c>
      <c r="M636" s="28" t="s">
        <v>58</v>
      </c>
      <c r="N636" s="29">
        <f aca="true" t="shared" si="105" ref="N636:S636">SUM(N633:N635)</f>
        <v>535.1</v>
      </c>
      <c r="O636" s="29">
        <f t="shared" si="105"/>
        <v>256.5</v>
      </c>
      <c r="P636" s="29">
        <f t="shared" si="105"/>
        <v>38.7</v>
      </c>
      <c r="Q636" s="29">
        <f t="shared" si="105"/>
        <v>0</v>
      </c>
      <c r="R636" s="29">
        <f t="shared" si="105"/>
        <v>213.2</v>
      </c>
      <c r="S636" s="29">
        <f t="shared" si="105"/>
        <v>26.7</v>
      </c>
    </row>
    <row r="637" spans="1:19" s="12" customFormat="1" ht="15">
      <c r="A637" s="153"/>
      <c r="B637" s="155" t="s">
        <v>90</v>
      </c>
      <c r="C637" s="152">
        <v>39599</v>
      </c>
      <c r="D637" s="152">
        <v>5795</v>
      </c>
      <c r="E637" s="152">
        <v>6337</v>
      </c>
      <c r="F637" s="152">
        <v>6737</v>
      </c>
      <c r="G637" s="152">
        <v>6464</v>
      </c>
      <c r="H637" s="152">
        <v>7038</v>
      </c>
      <c r="I637" s="152">
        <v>7228</v>
      </c>
      <c r="J637" s="155" t="s">
        <v>91</v>
      </c>
      <c r="K637" s="157" t="s">
        <v>11</v>
      </c>
      <c r="L637" s="8" t="s">
        <v>17</v>
      </c>
      <c r="M637" s="9" t="s">
        <v>58</v>
      </c>
      <c r="N637" s="10">
        <f aca="true" t="shared" si="106" ref="N637:N651">SUM(O637:S637)</f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</row>
    <row r="638" spans="1:19" s="12" customFormat="1" ht="15">
      <c r="A638" s="153"/>
      <c r="B638" s="155"/>
      <c r="C638" s="156"/>
      <c r="D638" s="156"/>
      <c r="E638" s="156"/>
      <c r="F638" s="156"/>
      <c r="G638" s="156"/>
      <c r="H638" s="156"/>
      <c r="I638" s="156"/>
      <c r="J638" s="155"/>
      <c r="K638" s="157"/>
      <c r="L638" s="13" t="s">
        <v>19</v>
      </c>
      <c r="M638" s="9" t="s">
        <v>58</v>
      </c>
      <c r="N638" s="10">
        <f t="shared" si="106"/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</row>
    <row r="639" spans="1:19" s="12" customFormat="1" ht="15">
      <c r="A639" s="153"/>
      <c r="B639" s="155"/>
      <c r="C639" s="72">
        <f aca="true" t="shared" si="107" ref="C639:I639">+C637</f>
        <v>39599</v>
      </c>
      <c r="D639" s="72">
        <f t="shared" si="107"/>
        <v>5795</v>
      </c>
      <c r="E639" s="72">
        <f t="shared" si="107"/>
        <v>6337</v>
      </c>
      <c r="F639" s="72">
        <f t="shared" si="107"/>
        <v>6737</v>
      </c>
      <c r="G639" s="72">
        <f t="shared" si="107"/>
        <v>6464</v>
      </c>
      <c r="H639" s="72">
        <f t="shared" si="107"/>
        <v>7038</v>
      </c>
      <c r="I639" s="72">
        <f t="shared" si="107"/>
        <v>7228</v>
      </c>
      <c r="J639" s="155"/>
      <c r="K639" s="157"/>
      <c r="L639" s="14" t="s">
        <v>20</v>
      </c>
      <c r="M639" s="9" t="s">
        <v>58</v>
      </c>
      <c r="N639" s="10">
        <f t="shared" si="106"/>
        <v>1966</v>
      </c>
      <c r="O639" s="11">
        <v>344.8</v>
      </c>
      <c r="P639" s="11">
        <v>421.3</v>
      </c>
      <c r="Q639" s="11">
        <v>421.3</v>
      </c>
      <c r="R639" s="11">
        <v>357.3</v>
      </c>
      <c r="S639" s="11">
        <v>421.3</v>
      </c>
    </row>
    <row r="640" spans="1:19" s="12" customFormat="1" ht="15">
      <c r="A640" s="153"/>
      <c r="B640" s="155"/>
      <c r="C640" s="32">
        <v>1246</v>
      </c>
      <c r="D640" s="32">
        <v>136</v>
      </c>
      <c r="E640" s="32">
        <v>118</v>
      </c>
      <c r="F640" s="32">
        <v>248</v>
      </c>
      <c r="G640" s="32">
        <v>248</v>
      </c>
      <c r="H640" s="32">
        <v>248</v>
      </c>
      <c r="I640" s="32">
        <v>248</v>
      </c>
      <c r="J640" s="155"/>
      <c r="K640" s="158" t="s">
        <v>12</v>
      </c>
      <c r="L640" s="8" t="s">
        <v>17</v>
      </c>
      <c r="M640" s="9" t="s">
        <v>58</v>
      </c>
      <c r="N640" s="10">
        <f t="shared" si="106"/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</row>
    <row r="641" spans="1:19" s="12" customFormat="1" ht="15">
      <c r="A641" s="153"/>
      <c r="B641" s="155"/>
      <c r="C641" s="71">
        <f>+C642+C643</f>
        <v>1070</v>
      </c>
      <c r="D641" s="71">
        <f>+D642+D643</f>
        <v>214</v>
      </c>
      <c r="E641" s="71"/>
      <c r="F641" s="71">
        <f>+F642+F643</f>
        <v>214</v>
      </c>
      <c r="G641" s="71">
        <f>+G642+G643</f>
        <v>214</v>
      </c>
      <c r="H641" s="71">
        <f>+H642+H643</f>
        <v>214</v>
      </c>
      <c r="I641" s="71">
        <f>+I642+I643</f>
        <v>214</v>
      </c>
      <c r="J641" s="155"/>
      <c r="K641" s="158"/>
      <c r="L641" s="13" t="s">
        <v>19</v>
      </c>
      <c r="M641" s="9" t="s">
        <v>58</v>
      </c>
      <c r="N641" s="10">
        <f t="shared" si="106"/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</row>
    <row r="642" spans="1:19" s="12" customFormat="1" ht="15">
      <c r="A642" s="153"/>
      <c r="B642" s="155"/>
      <c r="C642" s="32">
        <v>1060</v>
      </c>
      <c r="D642" s="32">
        <v>212</v>
      </c>
      <c r="E642" s="32">
        <v>0</v>
      </c>
      <c r="F642" s="32">
        <v>212</v>
      </c>
      <c r="G642" s="32">
        <v>212</v>
      </c>
      <c r="H642" s="32">
        <v>212</v>
      </c>
      <c r="I642" s="32">
        <v>212</v>
      </c>
      <c r="J642" s="155"/>
      <c r="K642" s="158"/>
      <c r="L642" s="14" t="s">
        <v>20</v>
      </c>
      <c r="M642" s="9" t="s">
        <v>58</v>
      </c>
      <c r="N642" s="10">
        <f t="shared" si="106"/>
        <v>350.90000000000003</v>
      </c>
      <c r="O642" s="11">
        <v>61.7</v>
      </c>
      <c r="P642" s="11">
        <v>72.3</v>
      </c>
      <c r="Q642" s="11">
        <v>72.3</v>
      </c>
      <c r="R642" s="11">
        <v>72.3</v>
      </c>
      <c r="S642" s="11">
        <v>72.3</v>
      </c>
    </row>
    <row r="643" spans="1:19" s="12" customFormat="1" ht="11.25" customHeight="1">
      <c r="A643" s="153"/>
      <c r="B643" s="155"/>
      <c r="C643" s="32">
        <v>10</v>
      </c>
      <c r="D643" s="32">
        <v>2</v>
      </c>
      <c r="E643" s="32"/>
      <c r="F643" s="32">
        <v>2</v>
      </c>
      <c r="G643" s="32">
        <v>2</v>
      </c>
      <c r="H643" s="32">
        <v>2</v>
      </c>
      <c r="I643" s="32">
        <v>2</v>
      </c>
      <c r="J643" s="155"/>
      <c r="K643" s="135" t="s">
        <v>13</v>
      </c>
      <c r="L643" s="8" t="s">
        <v>17</v>
      </c>
      <c r="M643" s="9" t="s">
        <v>58</v>
      </c>
      <c r="N643" s="10">
        <f t="shared" si="106"/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</row>
    <row r="644" spans="1:19" s="12" customFormat="1" ht="15">
      <c r="A644" s="153"/>
      <c r="B644" s="155"/>
      <c r="C644" s="71">
        <f aca="true" t="shared" si="108" ref="C644:I644">+C645+C646</f>
        <v>2374</v>
      </c>
      <c r="D644" s="71">
        <f t="shared" si="108"/>
        <v>503</v>
      </c>
      <c r="E644" s="71">
        <f t="shared" si="108"/>
        <v>503</v>
      </c>
      <c r="F644" s="71">
        <f t="shared" si="108"/>
        <v>93</v>
      </c>
      <c r="G644" s="71">
        <f t="shared" si="108"/>
        <v>272</v>
      </c>
      <c r="H644" s="71">
        <f t="shared" si="108"/>
        <v>500</v>
      </c>
      <c r="I644" s="71">
        <f t="shared" si="108"/>
        <v>503</v>
      </c>
      <c r="J644" s="155"/>
      <c r="K644" s="135"/>
      <c r="L644" s="13" t="s">
        <v>19</v>
      </c>
      <c r="M644" s="9" t="s">
        <v>58</v>
      </c>
      <c r="N644" s="10">
        <f t="shared" si="106"/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</row>
    <row r="645" spans="1:19" s="12" customFormat="1" ht="15">
      <c r="A645" s="153"/>
      <c r="B645" s="155"/>
      <c r="C645" s="32">
        <v>2269</v>
      </c>
      <c r="D645" s="32">
        <v>482</v>
      </c>
      <c r="E645" s="32">
        <v>482</v>
      </c>
      <c r="F645" s="32">
        <v>93</v>
      </c>
      <c r="G645" s="32">
        <v>251</v>
      </c>
      <c r="H645" s="32">
        <v>479</v>
      </c>
      <c r="I645" s="32">
        <v>482</v>
      </c>
      <c r="J645" s="155"/>
      <c r="K645" s="135"/>
      <c r="L645" s="14" t="s">
        <v>20</v>
      </c>
      <c r="M645" s="9" t="s">
        <v>58</v>
      </c>
      <c r="N645" s="10">
        <f t="shared" si="106"/>
        <v>88</v>
      </c>
      <c r="O645" s="11">
        <v>17.6</v>
      </c>
      <c r="P645" s="11">
        <v>17.6</v>
      </c>
      <c r="Q645" s="11">
        <v>17.6</v>
      </c>
      <c r="R645" s="11">
        <v>17.6</v>
      </c>
      <c r="S645" s="11">
        <v>17.6</v>
      </c>
    </row>
    <row r="646" spans="1:19" s="12" customFormat="1" ht="10.5" customHeight="1">
      <c r="A646" s="153"/>
      <c r="B646" s="155"/>
      <c r="C646" s="32">
        <v>105</v>
      </c>
      <c r="D646" s="76">
        <v>21</v>
      </c>
      <c r="E646" s="76">
        <v>21</v>
      </c>
      <c r="F646" s="76"/>
      <c r="G646" s="76">
        <v>21</v>
      </c>
      <c r="H646" s="76">
        <v>21</v>
      </c>
      <c r="I646" s="76">
        <v>21</v>
      </c>
      <c r="J646" s="155"/>
      <c r="K646" s="135" t="s">
        <v>14</v>
      </c>
      <c r="L646" s="8" t="s">
        <v>17</v>
      </c>
      <c r="M646" s="9" t="s">
        <v>58</v>
      </c>
      <c r="N646" s="10">
        <f t="shared" si="106"/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</row>
    <row r="647" spans="1:19" s="12" customFormat="1" ht="12" customHeight="1">
      <c r="A647" s="153"/>
      <c r="B647" s="155"/>
      <c r="C647" s="32">
        <v>459</v>
      </c>
      <c r="D647" s="32">
        <v>91</v>
      </c>
      <c r="E647" s="32">
        <v>4</v>
      </c>
      <c r="F647" s="32">
        <v>91</v>
      </c>
      <c r="G647" s="32">
        <v>91</v>
      </c>
      <c r="H647" s="32">
        <v>91</v>
      </c>
      <c r="I647" s="32">
        <v>91</v>
      </c>
      <c r="J647" s="155"/>
      <c r="K647" s="135"/>
      <c r="L647" s="13" t="s">
        <v>19</v>
      </c>
      <c r="M647" s="9" t="s">
        <v>58</v>
      </c>
      <c r="N647" s="10">
        <f t="shared" si="106"/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</row>
    <row r="648" spans="1:19" s="12" customFormat="1" ht="10.5" customHeight="1">
      <c r="A648" s="153"/>
      <c r="B648" s="155"/>
      <c r="C648" s="71">
        <f aca="true" t="shared" si="109" ref="C648:I648">+C649+C650</f>
        <v>0</v>
      </c>
      <c r="D648" s="71">
        <f t="shared" si="109"/>
        <v>0</v>
      </c>
      <c r="E648" s="71">
        <f t="shared" si="109"/>
        <v>0</v>
      </c>
      <c r="F648" s="71">
        <f t="shared" si="109"/>
        <v>0</v>
      </c>
      <c r="G648" s="71">
        <f t="shared" si="109"/>
        <v>0</v>
      </c>
      <c r="H648" s="71">
        <f t="shared" si="109"/>
        <v>0</v>
      </c>
      <c r="I648" s="71">
        <f t="shared" si="109"/>
        <v>0</v>
      </c>
      <c r="J648" s="155"/>
      <c r="K648" s="135"/>
      <c r="L648" s="14" t="s">
        <v>20</v>
      </c>
      <c r="M648" s="9" t="s">
        <v>58</v>
      </c>
      <c r="N648" s="10">
        <f t="shared" si="106"/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</row>
    <row r="649" spans="1:19" s="12" customFormat="1" ht="15">
      <c r="A649" s="144" t="s">
        <v>21</v>
      </c>
      <c r="B649" s="144"/>
      <c r="C649" s="17"/>
      <c r="D649" s="17"/>
      <c r="E649" s="17"/>
      <c r="F649" s="17"/>
      <c r="G649" s="17"/>
      <c r="H649" s="17"/>
      <c r="I649" s="17"/>
      <c r="J649" s="144"/>
      <c r="K649" s="144"/>
      <c r="L649" s="8" t="s">
        <v>17</v>
      </c>
      <c r="M649" s="18" t="s">
        <v>58</v>
      </c>
      <c r="N649" s="19">
        <f t="shared" si="106"/>
        <v>0</v>
      </c>
      <c r="O649" s="20">
        <f aca="true" t="shared" si="110" ref="O649:S651">O637+O640+O643+O646</f>
        <v>0</v>
      </c>
      <c r="P649" s="20">
        <f t="shared" si="110"/>
        <v>0</v>
      </c>
      <c r="Q649" s="20">
        <f t="shared" si="110"/>
        <v>0</v>
      </c>
      <c r="R649" s="20">
        <f t="shared" si="110"/>
        <v>0</v>
      </c>
      <c r="S649" s="20">
        <f t="shared" si="110"/>
        <v>0</v>
      </c>
    </row>
    <row r="650" spans="1:19" s="12" customFormat="1" ht="15">
      <c r="A650" s="136"/>
      <c r="B650" s="136"/>
      <c r="C650" s="17"/>
      <c r="D650" s="17"/>
      <c r="E650" s="17"/>
      <c r="F650" s="17"/>
      <c r="G650" s="17"/>
      <c r="H650" s="17"/>
      <c r="I650" s="17"/>
      <c r="J650" s="136"/>
      <c r="K650" s="136"/>
      <c r="L650" s="13" t="s">
        <v>19</v>
      </c>
      <c r="M650" s="21" t="s">
        <v>58</v>
      </c>
      <c r="N650" s="22">
        <f t="shared" si="106"/>
        <v>0</v>
      </c>
      <c r="O650" s="23">
        <f t="shared" si="110"/>
        <v>0</v>
      </c>
      <c r="P650" s="23">
        <f t="shared" si="110"/>
        <v>0</v>
      </c>
      <c r="Q650" s="23">
        <f t="shared" si="110"/>
        <v>0</v>
      </c>
      <c r="R650" s="23">
        <f t="shared" si="110"/>
        <v>0</v>
      </c>
      <c r="S650" s="23">
        <f t="shared" si="110"/>
        <v>0</v>
      </c>
    </row>
    <row r="651" spans="1:19" s="12" customFormat="1" ht="15">
      <c r="A651" s="136"/>
      <c r="B651" s="136"/>
      <c r="C651" s="17"/>
      <c r="D651" s="17"/>
      <c r="E651" s="17"/>
      <c r="F651" s="17"/>
      <c r="G651" s="17"/>
      <c r="H651" s="17"/>
      <c r="I651" s="17"/>
      <c r="J651" s="136"/>
      <c r="K651" s="136"/>
      <c r="L651" s="14" t="s">
        <v>20</v>
      </c>
      <c r="M651" s="24" t="s">
        <v>58</v>
      </c>
      <c r="N651" s="25">
        <f t="shared" si="106"/>
        <v>2404.9</v>
      </c>
      <c r="O651" s="26">
        <f t="shared" si="110"/>
        <v>424.1</v>
      </c>
      <c r="P651" s="26">
        <f t="shared" si="110"/>
        <v>511.20000000000005</v>
      </c>
      <c r="Q651" s="26">
        <f t="shared" si="110"/>
        <v>511.20000000000005</v>
      </c>
      <c r="R651" s="26">
        <f t="shared" si="110"/>
        <v>447.20000000000005</v>
      </c>
      <c r="S651" s="26">
        <f t="shared" si="110"/>
        <v>511.20000000000005</v>
      </c>
    </row>
    <row r="652" spans="1:19" s="12" customFormat="1" ht="15">
      <c r="A652" s="137"/>
      <c r="B652" s="137"/>
      <c r="C652" s="17"/>
      <c r="D652" s="17"/>
      <c r="E652" s="17"/>
      <c r="F652" s="17"/>
      <c r="G652" s="17"/>
      <c r="H652" s="17"/>
      <c r="I652" s="17"/>
      <c r="J652" s="137"/>
      <c r="K652" s="137"/>
      <c r="L652" s="27" t="s">
        <v>21</v>
      </c>
      <c r="M652" s="28" t="s">
        <v>58</v>
      </c>
      <c r="N652" s="29">
        <f aca="true" t="shared" si="111" ref="N652:S652">SUM(N649:N651)</f>
        <v>2404.9</v>
      </c>
      <c r="O652" s="29">
        <f t="shared" si="111"/>
        <v>424.1</v>
      </c>
      <c r="P652" s="29">
        <f t="shared" si="111"/>
        <v>511.20000000000005</v>
      </c>
      <c r="Q652" s="29">
        <f t="shared" si="111"/>
        <v>511.20000000000005</v>
      </c>
      <c r="R652" s="29">
        <f t="shared" si="111"/>
        <v>447.20000000000005</v>
      </c>
      <c r="S652" s="29">
        <f t="shared" si="111"/>
        <v>511.20000000000005</v>
      </c>
    </row>
    <row r="653" spans="1:19" s="12" customFormat="1" ht="15">
      <c r="A653" s="153"/>
      <c r="B653" s="155"/>
      <c r="C653" s="77">
        <f>+I653</f>
        <v>10800</v>
      </c>
      <c r="D653" s="17">
        <v>1000</v>
      </c>
      <c r="E653" s="31">
        <v>2000</v>
      </c>
      <c r="F653" s="31">
        <v>3000</v>
      </c>
      <c r="G653" s="31">
        <v>3000</v>
      </c>
      <c r="H653" s="31">
        <v>10800</v>
      </c>
      <c r="I653" s="31">
        <v>10800</v>
      </c>
      <c r="J653" s="155" t="s">
        <v>92</v>
      </c>
      <c r="K653" s="157" t="s">
        <v>11</v>
      </c>
      <c r="L653" s="8" t="s">
        <v>17</v>
      </c>
      <c r="M653" s="9" t="s">
        <v>58</v>
      </c>
      <c r="N653" s="10">
        <f aca="true" t="shared" si="112" ref="N653:N667">SUM(O653:S653)</f>
        <v>0</v>
      </c>
      <c r="O653" s="78"/>
      <c r="P653" s="78"/>
      <c r="Q653" s="78"/>
      <c r="R653" s="78"/>
      <c r="S653" s="78"/>
    </row>
    <row r="654" spans="1:19" s="12" customFormat="1" ht="15">
      <c r="A654" s="153"/>
      <c r="B654" s="155"/>
      <c r="C654" s="77"/>
      <c r="D654" s="17"/>
      <c r="E654" s="31"/>
      <c r="F654" s="31"/>
      <c r="G654" s="31"/>
      <c r="H654" s="31"/>
      <c r="I654" s="31"/>
      <c r="J654" s="155"/>
      <c r="K654" s="157"/>
      <c r="L654" s="13" t="s">
        <v>19</v>
      </c>
      <c r="M654" s="9" t="s">
        <v>58</v>
      </c>
      <c r="N654" s="10">
        <f t="shared" si="112"/>
        <v>0</v>
      </c>
      <c r="O654" s="78"/>
      <c r="P654" s="78"/>
      <c r="Q654" s="78"/>
      <c r="R654" s="78"/>
      <c r="S654" s="78"/>
    </row>
    <row r="655" spans="1:19" s="12" customFormat="1" ht="15">
      <c r="A655" s="153"/>
      <c r="B655" s="155"/>
      <c r="C655" s="77"/>
      <c r="D655" s="17"/>
      <c r="E655" s="31"/>
      <c r="F655" s="31"/>
      <c r="G655" s="31"/>
      <c r="H655" s="31"/>
      <c r="I655" s="31"/>
      <c r="J655" s="155"/>
      <c r="K655" s="157"/>
      <c r="L655" s="14" t="s">
        <v>20</v>
      </c>
      <c r="M655" s="9" t="s">
        <v>58</v>
      </c>
      <c r="N655" s="10">
        <f t="shared" si="112"/>
        <v>0</v>
      </c>
      <c r="O655" s="78"/>
      <c r="P655" s="78"/>
      <c r="Q655" s="78"/>
      <c r="R655" s="78"/>
      <c r="S655" s="78"/>
    </row>
    <row r="656" spans="1:19" s="12" customFormat="1" ht="15">
      <c r="A656" s="153"/>
      <c r="B656" s="155"/>
      <c r="C656" s="77"/>
      <c r="D656" s="17"/>
      <c r="E656" s="31"/>
      <c r="F656" s="31"/>
      <c r="G656" s="31"/>
      <c r="H656" s="31"/>
      <c r="I656" s="31"/>
      <c r="J656" s="155"/>
      <c r="K656" s="158" t="s">
        <v>12</v>
      </c>
      <c r="L656" s="8" t="s">
        <v>17</v>
      </c>
      <c r="M656" s="9" t="s">
        <v>58</v>
      </c>
      <c r="N656" s="10">
        <f t="shared" si="112"/>
        <v>0</v>
      </c>
      <c r="O656" s="78"/>
      <c r="P656" s="78"/>
      <c r="Q656" s="78"/>
      <c r="R656" s="78"/>
      <c r="S656" s="78"/>
    </row>
    <row r="657" spans="1:19" s="12" customFormat="1" ht="15">
      <c r="A657" s="153"/>
      <c r="B657" s="155"/>
      <c r="C657" s="77"/>
      <c r="D657" s="17"/>
      <c r="E657" s="31"/>
      <c r="F657" s="31"/>
      <c r="G657" s="31"/>
      <c r="H657" s="31"/>
      <c r="I657" s="31"/>
      <c r="J657" s="155"/>
      <c r="K657" s="158"/>
      <c r="L657" s="13" t="s">
        <v>19</v>
      </c>
      <c r="M657" s="9" t="s">
        <v>58</v>
      </c>
      <c r="N657" s="10">
        <f t="shared" si="112"/>
        <v>0</v>
      </c>
      <c r="O657" s="78"/>
      <c r="P657" s="78"/>
      <c r="Q657" s="78"/>
      <c r="R657" s="78"/>
      <c r="S657" s="78"/>
    </row>
    <row r="658" spans="1:19" s="12" customFormat="1" ht="15">
      <c r="A658" s="153"/>
      <c r="B658" s="155"/>
      <c r="C658" s="77"/>
      <c r="D658" s="17"/>
      <c r="E658" s="31"/>
      <c r="F658" s="31"/>
      <c r="G658" s="31"/>
      <c r="H658" s="31"/>
      <c r="I658" s="31"/>
      <c r="J658" s="155"/>
      <c r="K658" s="158"/>
      <c r="L658" s="14" t="s">
        <v>20</v>
      </c>
      <c r="M658" s="9" t="s">
        <v>58</v>
      </c>
      <c r="N658" s="10">
        <f t="shared" si="112"/>
        <v>0</v>
      </c>
      <c r="O658" s="78"/>
      <c r="P658" s="78"/>
      <c r="Q658" s="78"/>
      <c r="R658" s="78"/>
      <c r="S658" s="78"/>
    </row>
    <row r="659" spans="1:19" s="12" customFormat="1" ht="15">
      <c r="A659" s="153"/>
      <c r="B659" s="155"/>
      <c r="C659" s="77"/>
      <c r="D659" s="17"/>
      <c r="E659" s="31"/>
      <c r="F659" s="31"/>
      <c r="G659" s="31"/>
      <c r="H659" s="31"/>
      <c r="I659" s="31"/>
      <c r="J659" s="155"/>
      <c r="K659" s="135" t="s">
        <v>13</v>
      </c>
      <c r="L659" s="8" t="s">
        <v>17</v>
      </c>
      <c r="M659" s="9" t="s">
        <v>58</v>
      </c>
      <c r="N659" s="10">
        <f t="shared" si="112"/>
        <v>0</v>
      </c>
      <c r="O659" s="78"/>
      <c r="P659" s="78"/>
      <c r="Q659" s="78"/>
      <c r="R659" s="78"/>
      <c r="S659" s="78"/>
    </row>
    <row r="660" spans="1:19" s="12" customFormat="1" ht="15">
      <c r="A660" s="153"/>
      <c r="B660" s="155"/>
      <c r="C660" s="77"/>
      <c r="D660" s="17"/>
      <c r="E660" s="31"/>
      <c r="F660" s="31"/>
      <c r="G660" s="31"/>
      <c r="H660" s="31"/>
      <c r="I660" s="31"/>
      <c r="J660" s="155"/>
      <c r="K660" s="135"/>
      <c r="L660" s="13" t="s">
        <v>19</v>
      </c>
      <c r="M660" s="9" t="s">
        <v>58</v>
      </c>
      <c r="N660" s="10">
        <f t="shared" si="112"/>
        <v>0</v>
      </c>
      <c r="O660" s="78"/>
      <c r="P660" s="78"/>
      <c r="Q660" s="78"/>
      <c r="R660" s="78"/>
      <c r="S660" s="78"/>
    </row>
    <row r="661" spans="1:19" s="12" customFormat="1" ht="15">
      <c r="A661" s="153"/>
      <c r="B661" s="155"/>
      <c r="C661" s="77"/>
      <c r="D661" s="17"/>
      <c r="E661" s="31"/>
      <c r="F661" s="31"/>
      <c r="G661" s="31"/>
      <c r="H661" s="31"/>
      <c r="I661" s="31"/>
      <c r="J661" s="155"/>
      <c r="K661" s="135"/>
      <c r="L661" s="14" t="s">
        <v>20</v>
      </c>
      <c r="M661" s="9" t="s">
        <v>58</v>
      </c>
      <c r="N661" s="10">
        <f t="shared" si="112"/>
        <v>0</v>
      </c>
      <c r="O661" s="78"/>
      <c r="P661" s="78"/>
      <c r="Q661" s="78"/>
      <c r="R661" s="78"/>
      <c r="S661" s="78"/>
    </row>
    <row r="662" spans="1:19" s="12" customFormat="1" ht="15">
      <c r="A662" s="153"/>
      <c r="B662" s="155"/>
      <c r="C662" s="77"/>
      <c r="D662" s="17"/>
      <c r="E662" s="31"/>
      <c r="F662" s="31"/>
      <c r="G662" s="31"/>
      <c r="H662" s="31"/>
      <c r="I662" s="31"/>
      <c r="J662" s="155"/>
      <c r="K662" s="135" t="s">
        <v>14</v>
      </c>
      <c r="L662" s="8" t="s">
        <v>17</v>
      </c>
      <c r="M662" s="9" t="s">
        <v>58</v>
      </c>
      <c r="N662" s="10">
        <f t="shared" si="112"/>
        <v>0</v>
      </c>
      <c r="O662" s="78"/>
      <c r="P662" s="78"/>
      <c r="Q662" s="78"/>
      <c r="R662" s="78"/>
      <c r="S662" s="78"/>
    </row>
    <row r="663" spans="1:19" s="12" customFormat="1" ht="15">
      <c r="A663" s="153"/>
      <c r="B663" s="155"/>
      <c r="C663" s="77"/>
      <c r="D663" s="17"/>
      <c r="E663" s="31"/>
      <c r="F663" s="31"/>
      <c r="G663" s="31"/>
      <c r="H663" s="31"/>
      <c r="I663" s="31"/>
      <c r="J663" s="155"/>
      <c r="K663" s="135"/>
      <c r="L663" s="13" t="s">
        <v>19</v>
      </c>
      <c r="M663" s="9" t="s">
        <v>58</v>
      </c>
      <c r="N663" s="10">
        <f t="shared" si="112"/>
        <v>0</v>
      </c>
      <c r="O663" s="78"/>
      <c r="P663" s="78"/>
      <c r="Q663" s="78"/>
      <c r="R663" s="78"/>
      <c r="S663" s="78"/>
    </row>
    <row r="664" spans="1:19" s="12" customFormat="1" ht="15">
      <c r="A664" s="153"/>
      <c r="B664" s="155"/>
      <c r="C664" s="77"/>
      <c r="D664" s="17"/>
      <c r="E664" s="31"/>
      <c r="F664" s="31"/>
      <c r="G664" s="31"/>
      <c r="H664" s="31"/>
      <c r="I664" s="31"/>
      <c r="J664" s="155"/>
      <c r="K664" s="135"/>
      <c r="L664" s="14" t="s">
        <v>20</v>
      </c>
      <c r="M664" s="9" t="s">
        <v>58</v>
      </c>
      <c r="N664" s="10">
        <f t="shared" si="112"/>
        <v>0</v>
      </c>
      <c r="O664" s="78"/>
      <c r="P664" s="78"/>
      <c r="Q664" s="78"/>
      <c r="R664" s="78"/>
      <c r="S664" s="78"/>
    </row>
    <row r="665" spans="1:19" s="12" customFormat="1" ht="15">
      <c r="A665" s="144" t="s">
        <v>21</v>
      </c>
      <c r="B665" s="144"/>
      <c r="C665" s="17"/>
      <c r="D665" s="17"/>
      <c r="E665" s="17"/>
      <c r="F665" s="17"/>
      <c r="G665" s="17"/>
      <c r="H665" s="17"/>
      <c r="I665" s="17"/>
      <c r="J665" s="144"/>
      <c r="K665" s="144"/>
      <c r="L665" s="8" t="s">
        <v>17</v>
      </c>
      <c r="M665" s="18" t="s">
        <v>58</v>
      </c>
      <c r="N665" s="19">
        <f t="shared" si="112"/>
        <v>0</v>
      </c>
      <c r="O665" s="20">
        <f aca="true" t="shared" si="113" ref="O665:S667">O653+O656+O659+O662</f>
        <v>0</v>
      </c>
      <c r="P665" s="20">
        <f t="shared" si="113"/>
        <v>0</v>
      </c>
      <c r="Q665" s="20">
        <f t="shared" si="113"/>
        <v>0</v>
      </c>
      <c r="R665" s="20">
        <f t="shared" si="113"/>
        <v>0</v>
      </c>
      <c r="S665" s="20">
        <f t="shared" si="113"/>
        <v>0</v>
      </c>
    </row>
    <row r="666" spans="1:19" s="12" customFormat="1" ht="15">
      <c r="A666" s="136"/>
      <c r="B666" s="136"/>
      <c r="C666" s="17"/>
      <c r="D666" s="17"/>
      <c r="E666" s="17"/>
      <c r="F666" s="17"/>
      <c r="G666" s="17"/>
      <c r="H666" s="17"/>
      <c r="I666" s="17"/>
      <c r="J666" s="136"/>
      <c r="K666" s="136"/>
      <c r="L666" s="13" t="s">
        <v>19</v>
      </c>
      <c r="M666" s="21" t="s">
        <v>58</v>
      </c>
      <c r="N666" s="22">
        <f t="shared" si="112"/>
        <v>0</v>
      </c>
      <c r="O666" s="23">
        <f t="shared" si="113"/>
        <v>0</v>
      </c>
      <c r="P666" s="23">
        <f t="shared" si="113"/>
        <v>0</v>
      </c>
      <c r="Q666" s="23">
        <f t="shared" si="113"/>
        <v>0</v>
      </c>
      <c r="R666" s="23">
        <f t="shared" si="113"/>
        <v>0</v>
      </c>
      <c r="S666" s="23">
        <f t="shared" si="113"/>
        <v>0</v>
      </c>
    </row>
    <row r="667" spans="1:19" s="12" customFormat="1" ht="15">
      <c r="A667" s="136"/>
      <c r="B667" s="136"/>
      <c r="C667" s="17"/>
      <c r="D667" s="17"/>
      <c r="E667" s="17"/>
      <c r="F667" s="17"/>
      <c r="G667" s="17"/>
      <c r="H667" s="17"/>
      <c r="I667" s="17"/>
      <c r="J667" s="136"/>
      <c r="K667" s="136"/>
      <c r="L667" s="14" t="s">
        <v>20</v>
      </c>
      <c r="M667" s="24" t="s">
        <v>58</v>
      </c>
      <c r="N667" s="25">
        <f t="shared" si="112"/>
        <v>0</v>
      </c>
      <c r="O667" s="26">
        <f t="shared" si="113"/>
        <v>0</v>
      </c>
      <c r="P667" s="26">
        <f t="shared" si="113"/>
        <v>0</v>
      </c>
      <c r="Q667" s="26">
        <f t="shared" si="113"/>
        <v>0</v>
      </c>
      <c r="R667" s="26">
        <f t="shared" si="113"/>
        <v>0</v>
      </c>
      <c r="S667" s="26">
        <f t="shared" si="113"/>
        <v>0</v>
      </c>
    </row>
    <row r="668" spans="1:19" s="12" customFormat="1" ht="15">
      <c r="A668" s="137"/>
      <c r="B668" s="137"/>
      <c r="C668" s="17"/>
      <c r="D668" s="17"/>
      <c r="E668" s="17"/>
      <c r="F668" s="17"/>
      <c r="G668" s="17"/>
      <c r="H668" s="17"/>
      <c r="I668" s="17"/>
      <c r="J668" s="137"/>
      <c r="K668" s="137"/>
      <c r="L668" s="27" t="s">
        <v>21</v>
      </c>
      <c r="M668" s="28" t="s">
        <v>58</v>
      </c>
      <c r="N668" s="29">
        <f aca="true" t="shared" si="114" ref="N668:S668">SUM(N665:N667)</f>
        <v>0</v>
      </c>
      <c r="O668" s="29">
        <f t="shared" si="114"/>
        <v>0</v>
      </c>
      <c r="P668" s="29">
        <f t="shared" si="114"/>
        <v>0</v>
      </c>
      <c r="Q668" s="29">
        <f t="shared" si="114"/>
        <v>0</v>
      </c>
      <c r="R668" s="29">
        <f t="shared" si="114"/>
        <v>0</v>
      </c>
      <c r="S668" s="29">
        <f t="shared" si="114"/>
        <v>0</v>
      </c>
    </row>
    <row r="669" spans="1:19" s="12" customFormat="1" ht="15">
      <c r="A669" s="153"/>
      <c r="B669" s="155" t="s">
        <v>93</v>
      </c>
      <c r="C669" s="17">
        <v>21800</v>
      </c>
      <c r="D669" s="79"/>
      <c r="E669" s="79">
        <v>10800</v>
      </c>
      <c r="F669" s="79"/>
      <c r="G669" s="79"/>
      <c r="H669" s="79"/>
      <c r="I669" s="79">
        <v>11000</v>
      </c>
      <c r="J669" s="155" t="s">
        <v>94</v>
      </c>
      <c r="K669" s="157" t="s">
        <v>11</v>
      </c>
      <c r="L669" s="8" t="s">
        <v>17</v>
      </c>
      <c r="M669" s="9" t="s">
        <v>58</v>
      </c>
      <c r="N669" s="10">
        <f aca="true" t="shared" si="115" ref="N669:N683">SUM(O669:S669)</f>
        <v>57.2</v>
      </c>
      <c r="O669" s="11">
        <v>0</v>
      </c>
      <c r="P669" s="11">
        <v>0</v>
      </c>
      <c r="Q669" s="11">
        <v>0</v>
      </c>
      <c r="R669" s="11">
        <v>57.2</v>
      </c>
      <c r="S669" s="11">
        <v>0</v>
      </c>
    </row>
    <row r="670" spans="1:19" s="12" customFormat="1" ht="15">
      <c r="A670" s="153"/>
      <c r="B670" s="155"/>
      <c r="C670" s="17"/>
      <c r="D670" s="79"/>
      <c r="E670" s="79"/>
      <c r="F670" s="79"/>
      <c r="G670" s="79"/>
      <c r="H670" s="79"/>
      <c r="I670" s="79"/>
      <c r="J670" s="155"/>
      <c r="K670" s="157"/>
      <c r="L670" s="13" t="s">
        <v>19</v>
      </c>
      <c r="M670" s="9" t="s">
        <v>58</v>
      </c>
      <c r="N670" s="10">
        <f t="shared" si="115"/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</row>
    <row r="671" spans="1:19" s="12" customFormat="1" ht="15">
      <c r="A671" s="153"/>
      <c r="B671" s="155"/>
      <c r="C671" s="17"/>
      <c r="D671" s="79"/>
      <c r="E671" s="79"/>
      <c r="F671" s="79"/>
      <c r="G671" s="79"/>
      <c r="H671" s="79"/>
      <c r="I671" s="79"/>
      <c r="J671" s="155"/>
      <c r="K671" s="157"/>
      <c r="L671" s="14" t="s">
        <v>20</v>
      </c>
      <c r="M671" s="9" t="s">
        <v>58</v>
      </c>
      <c r="N671" s="10">
        <f t="shared" si="115"/>
        <v>405.49999999999994</v>
      </c>
      <c r="O671" s="11">
        <v>45.4</v>
      </c>
      <c r="P671" s="11">
        <v>45.4</v>
      </c>
      <c r="Q671" s="11">
        <v>45.4</v>
      </c>
      <c r="R671" s="11">
        <v>220.6</v>
      </c>
      <c r="S671" s="11">
        <v>48.7</v>
      </c>
    </row>
    <row r="672" spans="1:19" s="12" customFormat="1" ht="15">
      <c r="A672" s="153"/>
      <c r="B672" s="155"/>
      <c r="C672" s="17"/>
      <c r="D672" s="79"/>
      <c r="E672" s="79"/>
      <c r="F672" s="79"/>
      <c r="G672" s="79"/>
      <c r="H672" s="79"/>
      <c r="I672" s="79"/>
      <c r="J672" s="155"/>
      <c r="K672" s="158" t="s">
        <v>12</v>
      </c>
      <c r="L672" s="8" t="s">
        <v>17</v>
      </c>
      <c r="M672" s="9" t="s">
        <v>58</v>
      </c>
      <c r="N672" s="10">
        <f t="shared" si="115"/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</row>
    <row r="673" spans="1:19" s="12" customFormat="1" ht="15">
      <c r="A673" s="153"/>
      <c r="B673" s="155"/>
      <c r="C673" s="17"/>
      <c r="D673" s="79"/>
      <c r="E673" s="79"/>
      <c r="F673" s="79"/>
      <c r="G673" s="79"/>
      <c r="H673" s="79"/>
      <c r="I673" s="79"/>
      <c r="J673" s="155"/>
      <c r="K673" s="158"/>
      <c r="L673" s="13" t="s">
        <v>19</v>
      </c>
      <c r="M673" s="9" t="s">
        <v>58</v>
      </c>
      <c r="N673" s="10">
        <f t="shared" si="115"/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</row>
    <row r="674" spans="1:19" s="12" customFormat="1" ht="15">
      <c r="A674" s="153"/>
      <c r="B674" s="155"/>
      <c r="C674" s="17"/>
      <c r="D674" s="79"/>
      <c r="E674" s="79"/>
      <c r="F674" s="79"/>
      <c r="G674" s="79"/>
      <c r="H674" s="79"/>
      <c r="I674" s="79"/>
      <c r="J674" s="155"/>
      <c r="K674" s="158"/>
      <c r="L674" s="14" t="s">
        <v>20</v>
      </c>
      <c r="M674" s="9" t="s">
        <v>58</v>
      </c>
      <c r="N674" s="10">
        <f t="shared" si="115"/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</row>
    <row r="675" spans="1:19" s="12" customFormat="1" ht="15">
      <c r="A675" s="153"/>
      <c r="B675" s="155"/>
      <c r="C675" s="17"/>
      <c r="D675" s="79"/>
      <c r="E675" s="79"/>
      <c r="F675" s="79"/>
      <c r="G675" s="79"/>
      <c r="H675" s="79"/>
      <c r="I675" s="79"/>
      <c r="J675" s="155"/>
      <c r="K675" s="135" t="s">
        <v>13</v>
      </c>
      <c r="L675" s="8" t="s">
        <v>17</v>
      </c>
      <c r="M675" s="9" t="s">
        <v>58</v>
      </c>
      <c r="N675" s="10">
        <f t="shared" si="115"/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</row>
    <row r="676" spans="1:19" s="12" customFormat="1" ht="15">
      <c r="A676" s="153"/>
      <c r="B676" s="155"/>
      <c r="C676" s="17"/>
      <c r="D676" s="79"/>
      <c r="E676" s="79"/>
      <c r="F676" s="79"/>
      <c r="G676" s="79"/>
      <c r="H676" s="79"/>
      <c r="I676" s="79"/>
      <c r="J676" s="155"/>
      <c r="K676" s="135"/>
      <c r="L676" s="13" t="s">
        <v>19</v>
      </c>
      <c r="M676" s="9" t="s">
        <v>58</v>
      </c>
      <c r="N676" s="10">
        <f t="shared" si="115"/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</row>
    <row r="677" spans="1:19" s="12" customFormat="1" ht="15">
      <c r="A677" s="153"/>
      <c r="B677" s="155"/>
      <c r="C677" s="17"/>
      <c r="D677" s="79"/>
      <c r="E677" s="79"/>
      <c r="F677" s="79"/>
      <c r="G677" s="79"/>
      <c r="H677" s="79"/>
      <c r="I677" s="79"/>
      <c r="J677" s="155"/>
      <c r="K677" s="135"/>
      <c r="L677" s="14" t="s">
        <v>20</v>
      </c>
      <c r="M677" s="9" t="s">
        <v>58</v>
      </c>
      <c r="N677" s="10">
        <f t="shared" si="115"/>
        <v>88</v>
      </c>
      <c r="O677" s="11">
        <v>17.6</v>
      </c>
      <c r="P677" s="11">
        <v>17.6</v>
      </c>
      <c r="Q677" s="11">
        <v>17.6</v>
      </c>
      <c r="R677" s="11">
        <v>17.6</v>
      </c>
      <c r="S677" s="11">
        <v>17.6</v>
      </c>
    </row>
    <row r="678" spans="1:19" s="12" customFormat="1" ht="15">
      <c r="A678" s="153"/>
      <c r="B678" s="155"/>
      <c r="C678" s="17"/>
      <c r="D678" s="79"/>
      <c r="E678" s="79"/>
      <c r="F678" s="79"/>
      <c r="G678" s="79"/>
      <c r="H678" s="79"/>
      <c r="I678" s="79"/>
      <c r="J678" s="155"/>
      <c r="K678" s="135" t="s">
        <v>14</v>
      </c>
      <c r="L678" s="8" t="s">
        <v>17</v>
      </c>
      <c r="M678" s="9" t="s">
        <v>58</v>
      </c>
      <c r="N678" s="10">
        <f t="shared" si="115"/>
        <v>478.1</v>
      </c>
      <c r="O678" s="11">
        <v>0</v>
      </c>
      <c r="P678" s="11">
        <v>0</v>
      </c>
      <c r="Q678" s="11">
        <v>0</v>
      </c>
      <c r="R678" s="11">
        <v>478.1</v>
      </c>
      <c r="S678" s="11">
        <v>0</v>
      </c>
    </row>
    <row r="679" spans="1:19" s="12" customFormat="1" ht="15">
      <c r="A679" s="153"/>
      <c r="B679" s="155"/>
      <c r="C679" s="17"/>
      <c r="D679" s="79"/>
      <c r="E679" s="79"/>
      <c r="F679" s="79"/>
      <c r="G679" s="79"/>
      <c r="H679" s="79"/>
      <c r="I679" s="79"/>
      <c r="J679" s="155"/>
      <c r="K679" s="135"/>
      <c r="L679" s="13" t="s">
        <v>19</v>
      </c>
      <c r="M679" s="9" t="s">
        <v>58</v>
      </c>
      <c r="N679" s="10">
        <f t="shared" si="115"/>
        <v>203</v>
      </c>
      <c r="O679" s="11">
        <v>0</v>
      </c>
      <c r="P679" s="11">
        <v>0</v>
      </c>
      <c r="Q679" s="11">
        <v>0</v>
      </c>
      <c r="R679" s="11">
        <v>203</v>
      </c>
      <c r="S679" s="11">
        <v>0</v>
      </c>
    </row>
    <row r="680" spans="1:19" s="12" customFormat="1" ht="15">
      <c r="A680" s="153"/>
      <c r="B680" s="155"/>
      <c r="C680" s="17"/>
      <c r="D680" s="79"/>
      <c r="E680" s="79"/>
      <c r="F680" s="79"/>
      <c r="G680" s="79"/>
      <c r="H680" s="79"/>
      <c r="I680" s="79"/>
      <c r="J680" s="155"/>
      <c r="K680" s="135"/>
      <c r="L680" s="14" t="s">
        <v>20</v>
      </c>
      <c r="M680" s="9" t="s">
        <v>58</v>
      </c>
      <c r="N680" s="10">
        <f t="shared" si="115"/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</row>
    <row r="681" spans="1:19" s="12" customFormat="1" ht="15">
      <c r="A681" s="144" t="s">
        <v>21</v>
      </c>
      <c r="B681" s="144"/>
      <c r="C681" s="17"/>
      <c r="D681" s="17"/>
      <c r="E681" s="17"/>
      <c r="F681" s="17"/>
      <c r="G681" s="17"/>
      <c r="H681" s="17"/>
      <c r="I681" s="17"/>
      <c r="J681" s="144"/>
      <c r="K681" s="144"/>
      <c r="L681" s="8" t="s">
        <v>17</v>
      </c>
      <c r="M681" s="18" t="s">
        <v>58</v>
      </c>
      <c r="N681" s="19">
        <f t="shared" si="115"/>
        <v>535.3000000000001</v>
      </c>
      <c r="O681" s="20">
        <f aca="true" t="shared" si="116" ref="O681:S683">O669+O672+O675+O678</f>
        <v>0</v>
      </c>
      <c r="P681" s="20">
        <f t="shared" si="116"/>
        <v>0</v>
      </c>
      <c r="Q681" s="20">
        <f t="shared" si="116"/>
        <v>0</v>
      </c>
      <c r="R681" s="20">
        <f t="shared" si="116"/>
        <v>535.3000000000001</v>
      </c>
      <c r="S681" s="20">
        <f t="shared" si="116"/>
        <v>0</v>
      </c>
    </row>
    <row r="682" spans="1:19" s="12" customFormat="1" ht="15">
      <c r="A682" s="136"/>
      <c r="B682" s="136"/>
      <c r="C682" s="17"/>
      <c r="D682" s="17"/>
      <c r="E682" s="17"/>
      <c r="F682" s="17"/>
      <c r="G682" s="17"/>
      <c r="H682" s="17"/>
      <c r="I682" s="17"/>
      <c r="J682" s="136"/>
      <c r="K682" s="136"/>
      <c r="L682" s="13" t="s">
        <v>19</v>
      </c>
      <c r="M682" s="21" t="s">
        <v>58</v>
      </c>
      <c r="N682" s="22">
        <f t="shared" si="115"/>
        <v>203</v>
      </c>
      <c r="O682" s="23">
        <f t="shared" si="116"/>
        <v>0</v>
      </c>
      <c r="P682" s="23">
        <f t="shared" si="116"/>
        <v>0</v>
      </c>
      <c r="Q682" s="23">
        <f t="shared" si="116"/>
        <v>0</v>
      </c>
      <c r="R682" s="23">
        <f t="shared" si="116"/>
        <v>203</v>
      </c>
      <c r="S682" s="23">
        <f t="shared" si="116"/>
        <v>0</v>
      </c>
    </row>
    <row r="683" spans="1:19" s="12" customFormat="1" ht="15">
      <c r="A683" s="136"/>
      <c r="B683" s="136"/>
      <c r="C683" s="17"/>
      <c r="D683" s="17"/>
      <c r="E683" s="17"/>
      <c r="F683" s="17"/>
      <c r="G683" s="17"/>
      <c r="H683" s="17"/>
      <c r="I683" s="17"/>
      <c r="J683" s="136"/>
      <c r="K683" s="136"/>
      <c r="L683" s="14" t="s">
        <v>20</v>
      </c>
      <c r="M683" s="24" t="s">
        <v>58</v>
      </c>
      <c r="N683" s="25">
        <f t="shared" si="115"/>
        <v>493.5</v>
      </c>
      <c r="O683" s="26">
        <f t="shared" si="116"/>
        <v>63</v>
      </c>
      <c r="P683" s="26">
        <f t="shared" si="116"/>
        <v>63</v>
      </c>
      <c r="Q683" s="26">
        <f t="shared" si="116"/>
        <v>63</v>
      </c>
      <c r="R683" s="26">
        <f t="shared" si="116"/>
        <v>238.2</v>
      </c>
      <c r="S683" s="26">
        <f t="shared" si="116"/>
        <v>66.30000000000001</v>
      </c>
    </row>
    <row r="684" spans="1:19" s="12" customFormat="1" ht="15">
      <c r="A684" s="137"/>
      <c r="B684" s="137"/>
      <c r="C684" s="17"/>
      <c r="D684" s="17"/>
      <c r="E684" s="17"/>
      <c r="F684" s="17"/>
      <c r="G684" s="17"/>
      <c r="H684" s="17"/>
      <c r="I684" s="17"/>
      <c r="J684" s="137"/>
      <c r="K684" s="137"/>
      <c r="L684" s="27" t="s">
        <v>21</v>
      </c>
      <c r="M684" s="28" t="s">
        <v>58</v>
      </c>
      <c r="N684" s="29">
        <f aca="true" t="shared" si="117" ref="N684:S684">SUM(N681:N683)</f>
        <v>1231.8000000000002</v>
      </c>
      <c r="O684" s="29">
        <f t="shared" si="117"/>
        <v>63</v>
      </c>
      <c r="P684" s="29">
        <f t="shared" si="117"/>
        <v>63</v>
      </c>
      <c r="Q684" s="29">
        <f t="shared" si="117"/>
        <v>63</v>
      </c>
      <c r="R684" s="29">
        <f t="shared" si="117"/>
        <v>976.5</v>
      </c>
      <c r="S684" s="29">
        <f t="shared" si="117"/>
        <v>66.30000000000001</v>
      </c>
    </row>
    <row r="685" spans="1:19" s="12" customFormat="1" ht="15">
      <c r="A685" s="153"/>
      <c r="B685" s="155"/>
      <c r="C685" s="183">
        <v>684.4</v>
      </c>
      <c r="D685" s="183">
        <v>216.4</v>
      </c>
      <c r="E685" s="183">
        <v>54.2</v>
      </c>
      <c r="F685" s="183">
        <v>338.6</v>
      </c>
      <c r="G685" s="183">
        <v>18.2</v>
      </c>
      <c r="H685" s="183">
        <v>25.5</v>
      </c>
      <c r="I685" s="183">
        <v>31.5</v>
      </c>
      <c r="J685" s="185" t="s">
        <v>95</v>
      </c>
      <c r="K685" s="157" t="s">
        <v>11</v>
      </c>
      <c r="L685" s="8" t="s">
        <v>17</v>
      </c>
      <c r="M685" s="9" t="s">
        <v>58</v>
      </c>
      <c r="N685" s="10">
        <f aca="true" t="shared" si="118" ref="N685:N699">SUM(O685:S685)</f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</row>
    <row r="686" spans="1:19" s="12" customFormat="1" ht="15">
      <c r="A686" s="153"/>
      <c r="B686" s="155"/>
      <c r="C686" s="183"/>
      <c r="D686" s="183"/>
      <c r="E686" s="183"/>
      <c r="F686" s="183"/>
      <c r="G686" s="183"/>
      <c r="H686" s="183"/>
      <c r="I686" s="183"/>
      <c r="J686" s="185"/>
      <c r="K686" s="157"/>
      <c r="L686" s="13" t="s">
        <v>19</v>
      </c>
      <c r="M686" s="9" t="s">
        <v>58</v>
      </c>
      <c r="N686" s="10">
        <f t="shared" si="118"/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</row>
    <row r="687" spans="1:19" s="12" customFormat="1" ht="15">
      <c r="A687" s="153"/>
      <c r="B687" s="155"/>
      <c r="C687" s="163">
        <v>18.2</v>
      </c>
      <c r="D687" s="163"/>
      <c r="E687" s="163"/>
      <c r="F687" s="163"/>
      <c r="G687" s="163">
        <v>18.2</v>
      </c>
      <c r="H687" s="163"/>
      <c r="I687" s="163"/>
      <c r="J687" s="185"/>
      <c r="K687" s="157"/>
      <c r="L687" s="14" t="s">
        <v>20</v>
      </c>
      <c r="M687" s="9" t="s">
        <v>58</v>
      </c>
      <c r="N687" s="10">
        <f t="shared" si="118"/>
        <v>181</v>
      </c>
      <c r="O687" s="11">
        <v>40</v>
      </c>
      <c r="P687" s="11">
        <v>23</v>
      </c>
      <c r="Q687" s="11">
        <v>52.4</v>
      </c>
      <c r="R687" s="11">
        <v>65.6</v>
      </c>
      <c r="S687" s="11">
        <v>0</v>
      </c>
    </row>
    <row r="688" spans="1:19" s="12" customFormat="1" ht="12" customHeight="1">
      <c r="A688" s="153"/>
      <c r="B688" s="155"/>
      <c r="C688" s="163"/>
      <c r="D688" s="163"/>
      <c r="E688" s="163"/>
      <c r="F688" s="163"/>
      <c r="G688" s="163"/>
      <c r="H688" s="163"/>
      <c r="I688" s="163"/>
      <c r="J688" s="185"/>
      <c r="K688" s="158" t="s">
        <v>12</v>
      </c>
      <c r="L688" s="8" t="s">
        <v>17</v>
      </c>
      <c r="M688" s="9" t="s">
        <v>58</v>
      </c>
      <c r="N688" s="10">
        <f t="shared" si="118"/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</row>
    <row r="689" spans="1:19" s="12" customFormat="1" ht="11.25" customHeight="1">
      <c r="A689" s="153"/>
      <c r="B689" s="155"/>
      <c r="C689" s="32">
        <v>205.4</v>
      </c>
      <c r="D689" s="32">
        <v>205.4</v>
      </c>
      <c r="E689" s="32"/>
      <c r="F689" s="32"/>
      <c r="G689" s="32"/>
      <c r="H689" s="32"/>
      <c r="I689" s="32"/>
      <c r="J689" s="185"/>
      <c r="K689" s="158"/>
      <c r="L689" s="13" t="s">
        <v>19</v>
      </c>
      <c r="M689" s="9" t="s">
        <v>58</v>
      </c>
      <c r="N689" s="10">
        <f t="shared" si="118"/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</row>
    <row r="690" spans="1:19" s="12" customFormat="1" ht="9.75" customHeight="1">
      <c r="A690" s="153"/>
      <c r="B690" s="155"/>
      <c r="C690" s="163">
        <v>305.7</v>
      </c>
      <c r="D690" s="163">
        <v>11</v>
      </c>
      <c r="E690" s="163"/>
      <c r="F690" s="163">
        <v>282.7</v>
      </c>
      <c r="G690" s="163"/>
      <c r="H690" s="163"/>
      <c r="I690" s="163">
        <v>12</v>
      </c>
      <c r="J690" s="185"/>
      <c r="K690" s="158"/>
      <c r="L690" s="14" t="s">
        <v>20</v>
      </c>
      <c r="M690" s="9" t="s">
        <v>58</v>
      </c>
      <c r="N690" s="10">
        <f t="shared" si="118"/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</row>
    <row r="691" spans="1:19" s="12" customFormat="1" ht="12" customHeight="1">
      <c r="A691" s="153"/>
      <c r="B691" s="155"/>
      <c r="C691" s="163"/>
      <c r="D691" s="163"/>
      <c r="E691" s="163"/>
      <c r="F691" s="163"/>
      <c r="G691" s="163"/>
      <c r="H691" s="163"/>
      <c r="I691" s="163"/>
      <c r="J691" s="185"/>
      <c r="K691" s="135" t="s">
        <v>13</v>
      </c>
      <c r="L691" s="8" t="s">
        <v>17</v>
      </c>
      <c r="M691" s="9" t="s">
        <v>58</v>
      </c>
      <c r="N691" s="10">
        <f t="shared" si="118"/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</row>
    <row r="692" spans="1:19" s="12" customFormat="1" ht="15">
      <c r="A692" s="153"/>
      <c r="B692" s="155"/>
      <c r="C692" s="32"/>
      <c r="D692" s="32"/>
      <c r="E692" s="32"/>
      <c r="F692" s="32"/>
      <c r="G692" s="32"/>
      <c r="H692" s="32"/>
      <c r="I692" s="32"/>
      <c r="J692" s="185"/>
      <c r="K692" s="135"/>
      <c r="L692" s="13" t="s">
        <v>19</v>
      </c>
      <c r="M692" s="9" t="s">
        <v>58</v>
      </c>
      <c r="N692" s="10">
        <f t="shared" si="118"/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</row>
    <row r="693" spans="1:19" s="12" customFormat="1" ht="15">
      <c r="A693" s="153"/>
      <c r="B693" s="155"/>
      <c r="C693" s="32"/>
      <c r="D693" s="32"/>
      <c r="E693" s="32"/>
      <c r="F693" s="32"/>
      <c r="G693" s="32"/>
      <c r="H693" s="32"/>
      <c r="I693" s="32"/>
      <c r="J693" s="185"/>
      <c r="K693" s="135"/>
      <c r="L693" s="14" t="s">
        <v>20</v>
      </c>
      <c r="M693" s="9" t="s">
        <v>58</v>
      </c>
      <c r="N693" s="10">
        <f t="shared" si="118"/>
        <v>88</v>
      </c>
      <c r="O693" s="11">
        <v>17.6</v>
      </c>
      <c r="P693" s="11">
        <v>17.6</v>
      </c>
      <c r="Q693" s="11">
        <v>17.6</v>
      </c>
      <c r="R693" s="11">
        <v>17.6</v>
      </c>
      <c r="S693" s="11">
        <v>17.6</v>
      </c>
    </row>
    <row r="694" spans="1:19" s="12" customFormat="1" ht="15">
      <c r="A694" s="153"/>
      <c r="B694" s="155"/>
      <c r="C694" s="32"/>
      <c r="D694" s="32"/>
      <c r="E694" s="32"/>
      <c r="F694" s="32"/>
      <c r="G694" s="32"/>
      <c r="H694" s="32"/>
      <c r="I694" s="32"/>
      <c r="J694" s="185"/>
      <c r="K694" s="135" t="s">
        <v>14</v>
      </c>
      <c r="L694" s="8" t="s">
        <v>17</v>
      </c>
      <c r="M694" s="9" t="s">
        <v>58</v>
      </c>
      <c r="N694" s="10">
        <f t="shared" si="118"/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</row>
    <row r="695" spans="1:19" s="12" customFormat="1" ht="15">
      <c r="A695" s="153"/>
      <c r="B695" s="155"/>
      <c r="C695" s="32"/>
      <c r="D695" s="32"/>
      <c r="E695" s="32"/>
      <c r="F695" s="32"/>
      <c r="G695" s="32"/>
      <c r="H695" s="32"/>
      <c r="I695" s="32"/>
      <c r="J695" s="185"/>
      <c r="K695" s="135"/>
      <c r="L695" s="13" t="s">
        <v>19</v>
      </c>
      <c r="M695" s="9" t="s">
        <v>58</v>
      </c>
      <c r="N695" s="10">
        <f t="shared" si="118"/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</row>
    <row r="696" spans="1:19" s="12" customFormat="1" ht="15">
      <c r="A696" s="153"/>
      <c r="B696" s="155"/>
      <c r="C696" s="32"/>
      <c r="D696" s="32"/>
      <c r="E696" s="32"/>
      <c r="F696" s="32"/>
      <c r="G696" s="32"/>
      <c r="H696" s="32"/>
      <c r="I696" s="32"/>
      <c r="J696" s="185"/>
      <c r="K696" s="135"/>
      <c r="L696" s="14" t="s">
        <v>20</v>
      </c>
      <c r="M696" s="9" t="s">
        <v>58</v>
      </c>
      <c r="N696" s="10">
        <f t="shared" si="118"/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</row>
    <row r="697" spans="1:19" s="12" customFormat="1" ht="15">
      <c r="A697" s="144" t="s">
        <v>21</v>
      </c>
      <c r="B697" s="144"/>
      <c r="C697" s="17"/>
      <c r="D697" s="17"/>
      <c r="E697" s="17"/>
      <c r="F697" s="17"/>
      <c r="G697" s="17"/>
      <c r="H697" s="17"/>
      <c r="I697" s="17"/>
      <c r="J697" s="144"/>
      <c r="K697" s="144"/>
      <c r="L697" s="8" t="s">
        <v>17</v>
      </c>
      <c r="M697" s="18" t="s">
        <v>58</v>
      </c>
      <c r="N697" s="19">
        <f t="shared" si="118"/>
        <v>0</v>
      </c>
      <c r="O697" s="20">
        <f aca="true" t="shared" si="119" ref="O697:S699">O685+O688+O691+O694</f>
        <v>0</v>
      </c>
      <c r="P697" s="20">
        <f t="shared" si="119"/>
        <v>0</v>
      </c>
      <c r="Q697" s="20">
        <f t="shared" si="119"/>
        <v>0</v>
      </c>
      <c r="R697" s="20">
        <f t="shared" si="119"/>
        <v>0</v>
      </c>
      <c r="S697" s="20">
        <f t="shared" si="119"/>
        <v>0</v>
      </c>
    </row>
    <row r="698" spans="1:19" s="12" customFormat="1" ht="15">
      <c r="A698" s="136"/>
      <c r="B698" s="136"/>
      <c r="C698" s="17"/>
      <c r="D698" s="17"/>
      <c r="E698" s="17"/>
      <c r="F698" s="17"/>
      <c r="G698" s="17"/>
      <c r="H698" s="17"/>
      <c r="I698" s="17"/>
      <c r="J698" s="136"/>
      <c r="K698" s="136"/>
      <c r="L698" s="13" t="s">
        <v>19</v>
      </c>
      <c r="M698" s="21" t="s">
        <v>58</v>
      </c>
      <c r="N698" s="22">
        <f t="shared" si="118"/>
        <v>0</v>
      </c>
      <c r="O698" s="23">
        <f t="shared" si="119"/>
        <v>0</v>
      </c>
      <c r="P698" s="23">
        <f t="shared" si="119"/>
        <v>0</v>
      </c>
      <c r="Q698" s="23">
        <f t="shared" si="119"/>
        <v>0</v>
      </c>
      <c r="R698" s="23">
        <f t="shared" si="119"/>
        <v>0</v>
      </c>
      <c r="S698" s="23">
        <f t="shared" si="119"/>
        <v>0</v>
      </c>
    </row>
    <row r="699" spans="1:19" s="12" customFormat="1" ht="15">
      <c r="A699" s="136"/>
      <c r="B699" s="136"/>
      <c r="C699" s="17"/>
      <c r="D699" s="17"/>
      <c r="E699" s="17"/>
      <c r="F699" s="17"/>
      <c r="G699" s="17"/>
      <c r="H699" s="17"/>
      <c r="I699" s="17"/>
      <c r="J699" s="136"/>
      <c r="K699" s="136"/>
      <c r="L699" s="14" t="s">
        <v>20</v>
      </c>
      <c r="M699" s="24" t="s">
        <v>58</v>
      </c>
      <c r="N699" s="25">
        <f t="shared" si="118"/>
        <v>269</v>
      </c>
      <c r="O699" s="26">
        <f t="shared" si="119"/>
        <v>57.6</v>
      </c>
      <c r="P699" s="26">
        <f t="shared" si="119"/>
        <v>40.6</v>
      </c>
      <c r="Q699" s="26">
        <f t="shared" si="119"/>
        <v>70</v>
      </c>
      <c r="R699" s="26">
        <f t="shared" si="119"/>
        <v>83.19999999999999</v>
      </c>
      <c r="S699" s="26">
        <f t="shared" si="119"/>
        <v>17.6</v>
      </c>
    </row>
    <row r="700" spans="1:19" s="12" customFormat="1" ht="15">
      <c r="A700" s="137"/>
      <c r="B700" s="137"/>
      <c r="C700" s="17"/>
      <c r="D700" s="17"/>
      <c r="E700" s="17"/>
      <c r="F700" s="17"/>
      <c r="G700" s="17"/>
      <c r="H700" s="17"/>
      <c r="I700" s="17"/>
      <c r="J700" s="137"/>
      <c r="K700" s="137"/>
      <c r="L700" s="27" t="s">
        <v>21</v>
      </c>
      <c r="M700" s="28" t="s">
        <v>58</v>
      </c>
      <c r="N700" s="29">
        <f aca="true" t="shared" si="120" ref="N700:S700">SUM(N697:N699)</f>
        <v>269</v>
      </c>
      <c r="O700" s="29">
        <f t="shared" si="120"/>
        <v>57.6</v>
      </c>
      <c r="P700" s="29">
        <f t="shared" si="120"/>
        <v>40.6</v>
      </c>
      <c r="Q700" s="29">
        <f t="shared" si="120"/>
        <v>70</v>
      </c>
      <c r="R700" s="29">
        <f t="shared" si="120"/>
        <v>83.19999999999999</v>
      </c>
      <c r="S700" s="29">
        <f t="shared" si="120"/>
        <v>17.6</v>
      </c>
    </row>
    <row r="701" spans="1:19" s="12" customFormat="1" ht="15">
      <c r="A701" s="153"/>
      <c r="B701" s="155"/>
      <c r="C701" s="152">
        <v>750</v>
      </c>
      <c r="D701" s="152">
        <v>50</v>
      </c>
      <c r="E701" s="152">
        <v>50</v>
      </c>
      <c r="F701" s="152">
        <v>150</v>
      </c>
      <c r="G701" s="152">
        <v>150</v>
      </c>
      <c r="H701" s="152">
        <v>150</v>
      </c>
      <c r="I701" s="152">
        <v>200</v>
      </c>
      <c r="J701" s="155" t="s">
        <v>96</v>
      </c>
      <c r="K701" s="157" t="s">
        <v>11</v>
      </c>
      <c r="L701" s="8" t="s">
        <v>17</v>
      </c>
      <c r="M701" s="9" t="s">
        <v>58</v>
      </c>
      <c r="N701" s="10">
        <f aca="true" t="shared" si="121" ref="N701:N715">SUM(O701:S701)</f>
        <v>22.3</v>
      </c>
      <c r="O701" s="11">
        <v>0</v>
      </c>
      <c r="P701" s="11">
        <v>0</v>
      </c>
      <c r="Q701" s="11">
        <v>0</v>
      </c>
      <c r="R701" s="11">
        <v>22.3</v>
      </c>
      <c r="S701" s="11">
        <v>0</v>
      </c>
    </row>
    <row r="702" spans="1:19" s="12" customFormat="1" ht="15">
      <c r="A702" s="153"/>
      <c r="B702" s="155"/>
      <c r="C702" s="152"/>
      <c r="D702" s="152"/>
      <c r="E702" s="152"/>
      <c r="F702" s="152"/>
      <c r="G702" s="152"/>
      <c r="H702" s="152"/>
      <c r="I702" s="152"/>
      <c r="J702" s="155"/>
      <c r="K702" s="157"/>
      <c r="L702" s="13" t="s">
        <v>19</v>
      </c>
      <c r="M702" s="9" t="s">
        <v>58</v>
      </c>
      <c r="N702" s="10">
        <f t="shared" si="121"/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</row>
    <row r="703" spans="1:19" s="12" customFormat="1" ht="15">
      <c r="A703" s="153"/>
      <c r="B703" s="155"/>
      <c r="C703" s="31"/>
      <c r="D703" s="31"/>
      <c r="E703" s="31"/>
      <c r="F703" s="31"/>
      <c r="G703" s="31"/>
      <c r="H703" s="31"/>
      <c r="I703" s="31"/>
      <c r="J703" s="155"/>
      <c r="K703" s="157"/>
      <c r="L703" s="14" t="s">
        <v>20</v>
      </c>
      <c r="M703" s="9" t="s">
        <v>58</v>
      </c>
      <c r="N703" s="10">
        <f t="shared" si="121"/>
        <v>34.9</v>
      </c>
      <c r="O703" s="11">
        <v>34.9</v>
      </c>
      <c r="P703" s="11">
        <v>0</v>
      </c>
      <c r="Q703" s="11">
        <v>0</v>
      </c>
      <c r="R703" s="11">
        <v>0</v>
      </c>
      <c r="S703" s="11">
        <v>0</v>
      </c>
    </row>
    <row r="704" spans="1:19" s="12" customFormat="1" ht="15">
      <c r="A704" s="153"/>
      <c r="B704" s="155"/>
      <c r="C704" s="31"/>
      <c r="D704" s="31"/>
      <c r="E704" s="31"/>
      <c r="F704" s="31"/>
      <c r="G704" s="31"/>
      <c r="H704" s="31"/>
      <c r="I704" s="31"/>
      <c r="J704" s="155"/>
      <c r="K704" s="158" t="s">
        <v>12</v>
      </c>
      <c r="L704" s="8" t="s">
        <v>17</v>
      </c>
      <c r="M704" s="9" t="s">
        <v>58</v>
      </c>
      <c r="N704" s="10">
        <f t="shared" si="121"/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</row>
    <row r="705" spans="1:19" s="12" customFormat="1" ht="15">
      <c r="A705" s="153"/>
      <c r="B705" s="155"/>
      <c r="C705" s="31"/>
      <c r="D705" s="31"/>
      <c r="E705" s="31"/>
      <c r="F705" s="31"/>
      <c r="G705" s="31"/>
      <c r="H705" s="31"/>
      <c r="I705" s="31"/>
      <c r="J705" s="155"/>
      <c r="K705" s="158"/>
      <c r="L705" s="13" t="s">
        <v>19</v>
      </c>
      <c r="M705" s="9" t="s">
        <v>58</v>
      </c>
      <c r="N705" s="10">
        <f t="shared" si="121"/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</row>
    <row r="706" spans="1:19" s="12" customFormat="1" ht="15">
      <c r="A706" s="153"/>
      <c r="B706" s="155"/>
      <c r="C706" s="31"/>
      <c r="D706" s="31"/>
      <c r="E706" s="31"/>
      <c r="F706" s="31"/>
      <c r="G706" s="31"/>
      <c r="H706" s="31"/>
      <c r="I706" s="31"/>
      <c r="J706" s="155"/>
      <c r="K706" s="158"/>
      <c r="L706" s="14" t="s">
        <v>20</v>
      </c>
      <c r="M706" s="9" t="s">
        <v>58</v>
      </c>
      <c r="N706" s="10">
        <f t="shared" si="121"/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</row>
    <row r="707" spans="1:19" s="12" customFormat="1" ht="15">
      <c r="A707" s="153"/>
      <c r="B707" s="155"/>
      <c r="C707" s="31"/>
      <c r="D707" s="31"/>
      <c r="E707" s="31"/>
      <c r="F707" s="31"/>
      <c r="G707" s="31"/>
      <c r="H707" s="31"/>
      <c r="I707" s="31"/>
      <c r="J707" s="155"/>
      <c r="K707" s="135" t="s">
        <v>13</v>
      </c>
      <c r="L707" s="8" t="s">
        <v>17</v>
      </c>
      <c r="M707" s="9" t="s">
        <v>58</v>
      </c>
      <c r="N707" s="10">
        <f t="shared" si="121"/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</row>
    <row r="708" spans="1:19" s="12" customFormat="1" ht="15">
      <c r="A708" s="153"/>
      <c r="B708" s="155"/>
      <c r="C708" s="31"/>
      <c r="D708" s="31"/>
      <c r="E708" s="31"/>
      <c r="F708" s="31"/>
      <c r="G708" s="31"/>
      <c r="H708" s="31"/>
      <c r="I708" s="31"/>
      <c r="J708" s="155"/>
      <c r="K708" s="135"/>
      <c r="L708" s="13" t="s">
        <v>19</v>
      </c>
      <c r="M708" s="9" t="s">
        <v>58</v>
      </c>
      <c r="N708" s="10">
        <f t="shared" si="121"/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</row>
    <row r="709" spans="1:19" s="12" customFormat="1" ht="15">
      <c r="A709" s="153"/>
      <c r="B709" s="155"/>
      <c r="C709" s="31"/>
      <c r="D709" s="31"/>
      <c r="E709" s="31"/>
      <c r="F709" s="31"/>
      <c r="G709" s="31"/>
      <c r="H709" s="31"/>
      <c r="I709" s="31"/>
      <c r="J709" s="155"/>
      <c r="K709" s="135"/>
      <c r="L709" s="14" t="s">
        <v>20</v>
      </c>
      <c r="M709" s="9" t="s">
        <v>58</v>
      </c>
      <c r="N709" s="10">
        <f t="shared" si="121"/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</row>
    <row r="710" spans="1:19" s="12" customFormat="1" ht="15">
      <c r="A710" s="153"/>
      <c r="B710" s="155"/>
      <c r="C710" s="31"/>
      <c r="D710" s="31"/>
      <c r="E710" s="31"/>
      <c r="F710" s="31"/>
      <c r="G710" s="31"/>
      <c r="H710" s="31"/>
      <c r="I710" s="31"/>
      <c r="J710" s="155"/>
      <c r="K710" s="135" t="s">
        <v>14</v>
      </c>
      <c r="L710" s="8" t="s">
        <v>17</v>
      </c>
      <c r="M710" s="9" t="s">
        <v>58</v>
      </c>
      <c r="N710" s="10">
        <f t="shared" si="121"/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</row>
    <row r="711" spans="1:19" s="12" customFormat="1" ht="15">
      <c r="A711" s="153"/>
      <c r="B711" s="155"/>
      <c r="C711" s="31"/>
      <c r="D711" s="31"/>
      <c r="E711" s="31"/>
      <c r="F711" s="31"/>
      <c r="G711" s="31"/>
      <c r="H711" s="31"/>
      <c r="I711" s="31"/>
      <c r="J711" s="155"/>
      <c r="K711" s="135"/>
      <c r="L711" s="13" t="s">
        <v>19</v>
      </c>
      <c r="M711" s="9" t="s">
        <v>58</v>
      </c>
      <c r="N711" s="10">
        <f t="shared" si="121"/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</row>
    <row r="712" spans="1:19" s="12" customFormat="1" ht="15">
      <c r="A712" s="153"/>
      <c r="B712" s="155"/>
      <c r="C712" s="31"/>
      <c r="D712" s="31"/>
      <c r="E712" s="31"/>
      <c r="F712" s="31"/>
      <c r="G712" s="31"/>
      <c r="H712" s="31"/>
      <c r="I712" s="31"/>
      <c r="J712" s="155"/>
      <c r="K712" s="135"/>
      <c r="L712" s="14" t="s">
        <v>20</v>
      </c>
      <c r="M712" s="9" t="s">
        <v>58</v>
      </c>
      <c r="N712" s="10">
        <f t="shared" si="121"/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</row>
    <row r="713" spans="1:19" s="12" customFormat="1" ht="15">
      <c r="A713" s="144" t="s">
        <v>21</v>
      </c>
      <c r="B713" s="144"/>
      <c r="C713" s="17"/>
      <c r="D713" s="17"/>
      <c r="E713" s="17"/>
      <c r="F713" s="17"/>
      <c r="G713" s="17"/>
      <c r="H713" s="17"/>
      <c r="I713" s="17"/>
      <c r="J713" s="144"/>
      <c r="K713" s="144"/>
      <c r="L713" s="8" t="s">
        <v>17</v>
      </c>
      <c r="M713" s="18" t="s">
        <v>58</v>
      </c>
      <c r="N713" s="19">
        <f t="shared" si="121"/>
        <v>22.3</v>
      </c>
      <c r="O713" s="20">
        <f aca="true" t="shared" si="122" ref="O713:S715">O701+O704+O707+O710</f>
        <v>0</v>
      </c>
      <c r="P713" s="20">
        <f t="shared" si="122"/>
        <v>0</v>
      </c>
      <c r="Q713" s="20">
        <f t="shared" si="122"/>
        <v>0</v>
      </c>
      <c r="R713" s="20">
        <f t="shared" si="122"/>
        <v>22.3</v>
      </c>
      <c r="S713" s="20">
        <f t="shared" si="122"/>
        <v>0</v>
      </c>
    </row>
    <row r="714" spans="1:19" s="12" customFormat="1" ht="15">
      <c r="A714" s="136"/>
      <c r="B714" s="136"/>
      <c r="C714" s="17"/>
      <c r="D714" s="17"/>
      <c r="E714" s="17"/>
      <c r="F714" s="17"/>
      <c r="G714" s="17"/>
      <c r="H714" s="17"/>
      <c r="I714" s="17"/>
      <c r="J714" s="136"/>
      <c r="K714" s="136"/>
      <c r="L714" s="13" t="s">
        <v>19</v>
      </c>
      <c r="M714" s="21" t="s">
        <v>58</v>
      </c>
      <c r="N714" s="22">
        <f t="shared" si="121"/>
        <v>0</v>
      </c>
      <c r="O714" s="23">
        <f t="shared" si="122"/>
        <v>0</v>
      </c>
      <c r="P714" s="23">
        <f t="shared" si="122"/>
        <v>0</v>
      </c>
      <c r="Q714" s="23">
        <f t="shared" si="122"/>
        <v>0</v>
      </c>
      <c r="R714" s="23">
        <f t="shared" si="122"/>
        <v>0</v>
      </c>
      <c r="S714" s="23">
        <f t="shared" si="122"/>
        <v>0</v>
      </c>
    </row>
    <row r="715" spans="1:19" s="12" customFormat="1" ht="15">
      <c r="A715" s="136"/>
      <c r="B715" s="136"/>
      <c r="C715" s="17"/>
      <c r="D715" s="17"/>
      <c r="E715" s="17"/>
      <c r="F715" s="17"/>
      <c r="G715" s="17"/>
      <c r="H715" s="17"/>
      <c r="I715" s="17"/>
      <c r="J715" s="136"/>
      <c r="K715" s="136"/>
      <c r="L715" s="14" t="s">
        <v>20</v>
      </c>
      <c r="M715" s="24" t="s">
        <v>58</v>
      </c>
      <c r="N715" s="25">
        <f t="shared" si="121"/>
        <v>34.9</v>
      </c>
      <c r="O715" s="26">
        <f t="shared" si="122"/>
        <v>34.9</v>
      </c>
      <c r="P715" s="26">
        <f t="shared" si="122"/>
        <v>0</v>
      </c>
      <c r="Q715" s="26">
        <f t="shared" si="122"/>
        <v>0</v>
      </c>
      <c r="R715" s="26">
        <f t="shared" si="122"/>
        <v>0</v>
      </c>
      <c r="S715" s="26">
        <f t="shared" si="122"/>
        <v>0</v>
      </c>
    </row>
    <row r="716" spans="1:19" s="12" customFormat="1" ht="15">
      <c r="A716" s="137"/>
      <c r="B716" s="137"/>
      <c r="C716" s="17"/>
      <c r="D716" s="17"/>
      <c r="E716" s="17"/>
      <c r="F716" s="17"/>
      <c r="G716" s="17"/>
      <c r="H716" s="17"/>
      <c r="I716" s="17"/>
      <c r="J716" s="137"/>
      <c r="K716" s="137"/>
      <c r="L716" s="27" t="s">
        <v>21</v>
      </c>
      <c r="M716" s="28" t="s">
        <v>58</v>
      </c>
      <c r="N716" s="29">
        <f aca="true" t="shared" si="123" ref="N716:S716">SUM(N713:N715)</f>
        <v>57.2</v>
      </c>
      <c r="O716" s="29">
        <f t="shared" si="123"/>
        <v>34.9</v>
      </c>
      <c r="P716" s="29">
        <f t="shared" si="123"/>
        <v>0</v>
      </c>
      <c r="Q716" s="29">
        <f t="shared" si="123"/>
        <v>0</v>
      </c>
      <c r="R716" s="29">
        <f t="shared" si="123"/>
        <v>22.3</v>
      </c>
      <c r="S716" s="29">
        <f t="shared" si="123"/>
        <v>0</v>
      </c>
    </row>
    <row r="717" spans="1:19" s="12" customFormat="1" ht="15">
      <c r="A717" s="153"/>
      <c r="B717" s="155"/>
      <c r="C717" s="31">
        <v>50550</v>
      </c>
      <c r="D717" s="31">
        <v>6933</v>
      </c>
      <c r="E717" s="31">
        <v>7572</v>
      </c>
      <c r="F717" s="31">
        <v>8212</v>
      </c>
      <c r="G717" s="31">
        <v>8851</v>
      </c>
      <c r="H717" s="31">
        <v>9491</v>
      </c>
      <c r="I717" s="31">
        <v>9491</v>
      </c>
      <c r="J717" s="155" t="s">
        <v>97</v>
      </c>
      <c r="K717" s="157" t="s">
        <v>11</v>
      </c>
      <c r="L717" s="8" t="s">
        <v>17</v>
      </c>
      <c r="M717" s="9" t="s">
        <v>58</v>
      </c>
      <c r="N717" s="10">
        <f aca="true" t="shared" si="124" ref="N717:N731">SUM(O717:S717)</f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</row>
    <row r="718" spans="1:19" s="12" customFormat="1" ht="15">
      <c r="A718" s="153"/>
      <c r="B718" s="155"/>
      <c r="C718" s="31"/>
      <c r="D718" s="31"/>
      <c r="E718" s="31"/>
      <c r="F718" s="31"/>
      <c r="G718" s="31"/>
      <c r="H718" s="31"/>
      <c r="I718" s="31"/>
      <c r="J718" s="155"/>
      <c r="K718" s="157"/>
      <c r="L718" s="13" t="s">
        <v>19</v>
      </c>
      <c r="M718" s="9" t="s">
        <v>58</v>
      </c>
      <c r="N718" s="10">
        <f t="shared" si="124"/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</row>
    <row r="719" spans="1:19" s="12" customFormat="1" ht="15">
      <c r="A719" s="153"/>
      <c r="B719" s="155"/>
      <c r="C719" s="31"/>
      <c r="D719" s="31"/>
      <c r="E719" s="31"/>
      <c r="F719" s="31"/>
      <c r="G719" s="31"/>
      <c r="H719" s="31"/>
      <c r="I719" s="31"/>
      <c r="J719" s="155"/>
      <c r="K719" s="157"/>
      <c r="L719" s="14" t="s">
        <v>20</v>
      </c>
      <c r="M719" s="9" t="s">
        <v>58</v>
      </c>
      <c r="N719" s="10">
        <f t="shared" si="124"/>
        <v>388.5</v>
      </c>
      <c r="O719" s="11">
        <v>77.7</v>
      </c>
      <c r="P719" s="11">
        <v>77.7</v>
      </c>
      <c r="Q719" s="11">
        <v>77.7</v>
      </c>
      <c r="R719" s="11">
        <v>77.7</v>
      </c>
      <c r="S719" s="11">
        <v>77.7</v>
      </c>
    </row>
    <row r="720" spans="1:19" s="12" customFormat="1" ht="15">
      <c r="A720" s="153"/>
      <c r="B720" s="155"/>
      <c r="C720" s="31"/>
      <c r="D720" s="31"/>
      <c r="E720" s="31"/>
      <c r="F720" s="31"/>
      <c r="G720" s="31"/>
      <c r="H720" s="31"/>
      <c r="I720" s="31"/>
      <c r="J720" s="155"/>
      <c r="K720" s="158" t="s">
        <v>12</v>
      </c>
      <c r="L720" s="8" t="s">
        <v>17</v>
      </c>
      <c r="M720" s="9" t="s">
        <v>58</v>
      </c>
      <c r="N720" s="10">
        <f t="shared" si="124"/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</row>
    <row r="721" spans="1:19" s="12" customFormat="1" ht="15">
      <c r="A721" s="153"/>
      <c r="B721" s="155"/>
      <c r="C721" s="31"/>
      <c r="D721" s="31"/>
      <c r="E721" s="31"/>
      <c r="F721" s="31"/>
      <c r="G721" s="31"/>
      <c r="H721" s="31"/>
      <c r="I721" s="31"/>
      <c r="J721" s="155"/>
      <c r="K721" s="158"/>
      <c r="L721" s="13" t="s">
        <v>19</v>
      </c>
      <c r="M721" s="9" t="s">
        <v>58</v>
      </c>
      <c r="N721" s="10">
        <f t="shared" si="124"/>
        <v>732.5</v>
      </c>
      <c r="O721" s="11">
        <v>146.5</v>
      </c>
      <c r="P721" s="11">
        <v>146.5</v>
      </c>
      <c r="Q721" s="11">
        <v>146.5</v>
      </c>
      <c r="R721" s="11">
        <v>146.5</v>
      </c>
      <c r="S721" s="11">
        <v>146.5</v>
      </c>
    </row>
    <row r="722" spans="1:19" s="12" customFormat="1" ht="15">
      <c r="A722" s="153"/>
      <c r="B722" s="155"/>
      <c r="C722" s="31"/>
      <c r="D722" s="31"/>
      <c r="E722" s="31"/>
      <c r="F722" s="31"/>
      <c r="G722" s="31"/>
      <c r="H722" s="31"/>
      <c r="I722" s="31"/>
      <c r="J722" s="155"/>
      <c r="K722" s="158"/>
      <c r="L722" s="14" t="s">
        <v>20</v>
      </c>
      <c r="M722" s="9" t="s">
        <v>58</v>
      </c>
      <c r="N722" s="10">
        <f t="shared" si="124"/>
        <v>0</v>
      </c>
      <c r="O722" s="11"/>
      <c r="P722" s="11"/>
      <c r="Q722" s="11"/>
      <c r="R722" s="11"/>
      <c r="S722" s="11"/>
    </row>
    <row r="723" spans="1:19" s="12" customFormat="1" ht="15">
      <c r="A723" s="153"/>
      <c r="B723" s="155"/>
      <c r="C723" s="31"/>
      <c r="D723" s="31"/>
      <c r="E723" s="31"/>
      <c r="F723" s="31"/>
      <c r="G723" s="31"/>
      <c r="H723" s="31"/>
      <c r="I723" s="31"/>
      <c r="J723" s="155"/>
      <c r="K723" s="135" t="s">
        <v>13</v>
      </c>
      <c r="L723" s="8" t="s">
        <v>17</v>
      </c>
      <c r="M723" s="9" t="s">
        <v>58</v>
      </c>
      <c r="N723" s="10">
        <f t="shared" si="124"/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</row>
    <row r="724" spans="1:19" s="12" customFormat="1" ht="15">
      <c r="A724" s="153"/>
      <c r="B724" s="155"/>
      <c r="C724" s="31"/>
      <c r="D724" s="31"/>
      <c r="E724" s="31"/>
      <c r="F724" s="31"/>
      <c r="G724" s="31"/>
      <c r="H724" s="31"/>
      <c r="I724" s="31"/>
      <c r="J724" s="155"/>
      <c r="K724" s="135"/>
      <c r="L724" s="13" t="s">
        <v>19</v>
      </c>
      <c r="M724" s="9" t="s">
        <v>58</v>
      </c>
      <c r="N724" s="10">
        <f t="shared" si="124"/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</row>
    <row r="725" spans="1:19" s="12" customFormat="1" ht="15">
      <c r="A725" s="153"/>
      <c r="B725" s="155"/>
      <c r="C725" s="31"/>
      <c r="D725" s="31"/>
      <c r="E725" s="31"/>
      <c r="F725" s="31"/>
      <c r="G725" s="31"/>
      <c r="H725" s="31"/>
      <c r="I725" s="31"/>
      <c r="J725" s="155"/>
      <c r="K725" s="135"/>
      <c r="L725" s="14" t="s">
        <v>20</v>
      </c>
      <c r="M725" s="9" t="s">
        <v>58</v>
      </c>
      <c r="N725" s="10">
        <f t="shared" si="124"/>
        <v>70.4</v>
      </c>
      <c r="O725" s="11">
        <v>0</v>
      </c>
      <c r="P725" s="11">
        <v>17.6</v>
      </c>
      <c r="Q725" s="11">
        <v>17.6</v>
      </c>
      <c r="R725" s="11">
        <v>17.6</v>
      </c>
      <c r="S725" s="11">
        <v>17.6</v>
      </c>
    </row>
    <row r="726" spans="1:19" s="12" customFormat="1" ht="15">
      <c r="A726" s="153"/>
      <c r="B726" s="155"/>
      <c r="C726" s="31"/>
      <c r="D726" s="31"/>
      <c r="E726" s="31"/>
      <c r="F726" s="31"/>
      <c r="G726" s="31"/>
      <c r="H726" s="31"/>
      <c r="I726" s="31"/>
      <c r="J726" s="155"/>
      <c r="K726" s="135" t="s">
        <v>14</v>
      </c>
      <c r="L726" s="8" t="s">
        <v>17</v>
      </c>
      <c r="M726" s="9" t="s">
        <v>58</v>
      </c>
      <c r="N726" s="10">
        <f t="shared" si="124"/>
        <v>2390.5</v>
      </c>
      <c r="O726" s="11">
        <v>478.1</v>
      </c>
      <c r="P726" s="11">
        <v>478.1</v>
      </c>
      <c r="Q726" s="11">
        <v>478.1</v>
      </c>
      <c r="R726" s="11">
        <v>478.1</v>
      </c>
      <c r="S726" s="11">
        <v>478.1</v>
      </c>
    </row>
    <row r="727" spans="1:19" s="12" customFormat="1" ht="15">
      <c r="A727" s="153"/>
      <c r="B727" s="155"/>
      <c r="C727" s="31"/>
      <c r="D727" s="31"/>
      <c r="E727" s="31"/>
      <c r="F727" s="31"/>
      <c r="G727" s="31"/>
      <c r="H727" s="31"/>
      <c r="I727" s="31"/>
      <c r="J727" s="155"/>
      <c r="K727" s="135"/>
      <c r="L727" s="13" t="s">
        <v>19</v>
      </c>
      <c r="M727" s="9" t="s">
        <v>58</v>
      </c>
      <c r="N727" s="10">
        <f t="shared" si="124"/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</row>
    <row r="728" spans="1:19" s="12" customFormat="1" ht="15">
      <c r="A728" s="153"/>
      <c r="B728" s="155"/>
      <c r="C728" s="31"/>
      <c r="D728" s="31"/>
      <c r="E728" s="31"/>
      <c r="F728" s="31"/>
      <c r="G728" s="31"/>
      <c r="H728" s="31"/>
      <c r="I728" s="31"/>
      <c r="J728" s="155"/>
      <c r="K728" s="135"/>
      <c r="L728" s="14" t="s">
        <v>20</v>
      </c>
      <c r="M728" s="9" t="s">
        <v>58</v>
      </c>
      <c r="N728" s="10">
        <f t="shared" si="124"/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</row>
    <row r="729" spans="1:19" s="12" customFormat="1" ht="15">
      <c r="A729" s="144" t="s">
        <v>21</v>
      </c>
      <c r="B729" s="144"/>
      <c r="C729" s="17"/>
      <c r="D729" s="17"/>
      <c r="E729" s="17"/>
      <c r="F729" s="17"/>
      <c r="G729" s="17"/>
      <c r="H729" s="17"/>
      <c r="I729" s="17"/>
      <c r="J729" s="144"/>
      <c r="K729" s="144"/>
      <c r="L729" s="8" t="s">
        <v>17</v>
      </c>
      <c r="M729" s="18" t="s">
        <v>58</v>
      </c>
      <c r="N729" s="19">
        <f t="shared" si="124"/>
        <v>2390.5</v>
      </c>
      <c r="O729" s="20">
        <f aca="true" t="shared" si="125" ref="O729:S731">O717+O720+O723+O726</f>
        <v>478.1</v>
      </c>
      <c r="P729" s="20">
        <f t="shared" si="125"/>
        <v>478.1</v>
      </c>
      <c r="Q729" s="20">
        <f t="shared" si="125"/>
        <v>478.1</v>
      </c>
      <c r="R729" s="20">
        <f t="shared" si="125"/>
        <v>478.1</v>
      </c>
      <c r="S729" s="20">
        <f t="shared" si="125"/>
        <v>478.1</v>
      </c>
    </row>
    <row r="730" spans="1:19" s="12" customFormat="1" ht="15">
      <c r="A730" s="136"/>
      <c r="B730" s="136"/>
      <c r="C730" s="17"/>
      <c r="D730" s="17"/>
      <c r="E730" s="17"/>
      <c r="F730" s="17"/>
      <c r="G730" s="17"/>
      <c r="H730" s="17"/>
      <c r="I730" s="17"/>
      <c r="J730" s="136"/>
      <c r="K730" s="136"/>
      <c r="L730" s="13" t="s">
        <v>19</v>
      </c>
      <c r="M730" s="21" t="s">
        <v>58</v>
      </c>
      <c r="N730" s="22">
        <f t="shared" si="124"/>
        <v>732.5</v>
      </c>
      <c r="O730" s="23">
        <f t="shared" si="125"/>
        <v>146.5</v>
      </c>
      <c r="P730" s="23">
        <f t="shared" si="125"/>
        <v>146.5</v>
      </c>
      <c r="Q730" s="23">
        <f t="shared" si="125"/>
        <v>146.5</v>
      </c>
      <c r="R730" s="23">
        <f t="shared" si="125"/>
        <v>146.5</v>
      </c>
      <c r="S730" s="23">
        <f t="shared" si="125"/>
        <v>146.5</v>
      </c>
    </row>
    <row r="731" spans="1:19" s="12" customFormat="1" ht="15">
      <c r="A731" s="136"/>
      <c r="B731" s="136"/>
      <c r="C731" s="17"/>
      <c r="D731" s="17"/>
      <c r="E731" s="17"/>
      <c r="F731" s="17"/>
      <c r="G731" s="17"/>
      <c r="H731" s="17"/>
      <c r="I731" s="17"/>
      <c r="J731" s="136"/>
      <c r="K731" s="136"/>
      <c r="L731" s="14" t="s">
        <v>20</v>
      </c>
      <c r="M731" s="24" t="s">
        <v>58</v>
      </c>
      <c r="N731" s="25">
        <f t="shared" si="124"/>
        <v>458.90000000000003</v>
      </c>
      <c r="O731" s="26">
        <f t="shared" si="125"/>
        <v>77.7</v>
      </c>
      <c r="P731" s="26">
        <f t="shared" si="125"/>
        <v>95.30000000000001</v>
      </c>
      <c r="Q731" s="26">
        <f t="shared" si="125"/>
        <v>95.30000000000001</v>
      </c>
      <c r="R731" s="26">
        <f t="shared" si="125"/>
        <v>95.30000000000001</v>
      </c>
      <c r="S731" s="26">
        <f t="shared" si="125"/>
        <v>95.30000000000001</v>
      </c>
    </row>
    <row r="732" spans="1:19" s="12" customFormat="1" ht="15">
      <c r="A732" s="137"/>
      <c r="B732" s="137"/>
      <c r="C732" s="17"/>
      <c r="D732" s="17"/>
      <c r="E732" s="17"/>
      <c r="F732" s="17"/>
      <c r="G732" s="17"/>
      <c r="H732" s="17"/>
      <c r="I732" s="17"/>
      <c r="J732" s="137"/>
      <c r="K732" s="137"/>
      <c r="L732" s="27" t="s">
        <v>21</v>
      </c>
      <c r="M732" s="28" t="s">
        <v>58</v>
      </c>
      <c r="N732" s="29">
        <f aca="true" t="shared" si="126" ref="N732:S732">SUM(N729:N731)</f>
        <v>3581.9</v>
      </c>
      <c r="O732" s="29">
        <f t="shared" si="126"/>
        <v>702.3000000000001</v>
      </c>
      <c r="P732" s="29">
        <f t="shared" si="126"/>
        <v>719.9000000000001</v>
      </c>
      <c r="Q732" s="29">
        <f t="shared" si="126"/>
        <v>719.9000000000001</v>
      </c>
      <c r="R732" s="29">
        <f t="shared" si="126"/>
        <v>719.9000000000001</v>
      </c>
      <c r="S732" s="29">
        <f t="shared" si="126"/>
        <v>719.9000000000001</v>
      </c>
    </row>
    <row r="733" spans="1:19" s="12" customFormat="1" ht="15">
      <c r="A733" s="153"/>
      <c r="B733" s="155"/>
      <c r="C733" s="31">
        <v>50550</v>
      </c>
      <c r="D733" s="31">
        <v>6933</v>
      </c>
      <c r="E733" s="31">
        <v>7572</v>
      </c>
      <c r="F733" s="31">
        <v>8212</v>
      </c>
      <c r="G733" s="31">
        <v>8851</v>
      </c>
      <c r="H733" s="31">
        <v>9491</v>
      </c>
      <c r="I733" s="31">
        <v>9491</v>
      </c>
      <c r="J733" s="155" t="s">
        <v>98</v>
      </c>
      <c r="K733" s="157" t="s">
        <v>11</v>
      </c>
      <c r="L733" s="8" t="s">
        <v>17</v>
      </c>
      <c r="M733" s="9" t="s">
        <v>18</v>
      </c>
      <c r="N733" s="10">
        <f aca="true" t="shared" si="127" ref="N733:N747">SUM(O733:S733)</f>
        <v>10000</v>
      </c>
      <c r="O733" s="11">
        <v>0</v>
      </c>
      <c r="P733" s="11">
        <v>0</v>
      </c>
      <c r="Q733" s="11">
        <v>0</v>
      </c>
      <c r="R733" s="11">
        <v>10000</v>
      </c>
      <c r="S733" s="11">
        <v>0</v>
      </c>
    </row>
    <row r="734" spans="1:19" s="12" customFormat="1" ht="15">
      <c r="A734" s="153"/>
      <c r="B734" s="155"/>
      <c r="C734" s="31"/>
      <c r="D734" s="31"/>
      <c r="E734" s="31"/>
      <c r="F734" s="31"/>
      <c r="G734" s="31"/>
      <c r="H734" s="31"/>
      <c r="I734" s="31"/>
      <c r="J734" s="155"/>
      <c r="K734" s="157"/>
      <c r="L734" s="13" t="s">
        <v>19</v>
      </c>
      <c r="M734" s="9" t="s">
        <v>18</v>
      </c>
      <c r="N734" s="10">
        <f t="shared" si="127"/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</row>
    <row r="735" spans="1:19" s="12" customFormat="1" ht="15">
      <c r="A735" s="153"/>
      <c r="B735" s="155"/>
      <c r="C735" s="31"/>
      <c r="D735" s="31"/>
      <c r="E735" s="31"/>
      <c r="F735" s="31"/>
      <c r="G735" s="31"/>
      <c r="H735" s="31"/>
      <c r="I735" s="31"/>
      <c r="J735" s="155"/>
      <c r="K735" s="157"/>
      <c r="L735" s="14" t="s">
        <v>20</v>
      </c>
      <c r="M735" s="9" t="s">
        <v>18</v>
      </c>
      <c r="N735" s="10">
        <f t="shared" si="127"/>
        <v>41962.7</v>
      </c>
      <c r="O735" s="11">
        <v>162.7</v>
      </c>
      <c r="P735" s="11">
        <v>2000</v>
      </c>
      <c r="Q735" s="11">
        <v>2000</v>
      </c>
      <c r="R735" s="11">
        <v>35800</v>
      </c>
      <c r="S735" s="11">
        <v>2000</v>
      </c>
    </row>
    <row r="736" spans="1:19" s="12" customFormat="1" ht="15">
      <c r="A736" s="153"/>
      <c r="B736" s="155"/>
      <c r="C736" s="31"/>
      <c r="D736" s="31"/>
      <c r="E736" s="31"/>
      <c r="F736" s="31"/>
      <c r="G736" s="31"/>
      <c r="H736" s="31"/>
      <c r="I736" s="31"/>
      <c r="J736" s="155"/>
      <c r="K736" s="158" t="s">
        <v>12</v>
      </c>
      <c r="L736" s="8" t="s">
        <v>17</v>
      </c>
      <c r="M736" s="9" t="s">
        <v>18</v>
      </c>
      <c r="N736" s="10">
        <f t="shared" si="127"/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</row>
    <row r="737" spans="1:19" s="12" customFormat="1" ht="15">
      <c r="A737" s="153"/>
      <c r="B737" s="155"/>
      <c r="C737" s="31"/>
      <c r="D737" s="31"/>
      <c r="E737" s="31"/>
      <c r="F737" s="31"/>
      <c r="G737" s="31"/>
      <c r="H737" s="31"/>
      <c r="I737" s="31"/>
      <c r="J737" s="155"/>
      <c r="K737" s="158"/>
      <c r="L737" s="13" t="s">
        <v>19</v>
      </c>
      <c r="M737" s="9" t="s">
        <v>18</v>
      </c>
      <c r="N737" s="10">
        <f t="shared" si="127"/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</row>
    <row r="738" spans="1:19" s="12" customFormat="1" ht="15">
      <c r="A738" s="153"/>
      <c r="B738" s="155"/>
      <c r="C738" s="31"/>
      <c r="D738" s="31"/>
      <c r="E738" s="31"/>
      <c r="F738" s="31"/>
      <c r="G738" s="31"/>
      <c r="H738" s="31"/>
      <c r="I738" s="31"/>
      <c r="J738" s="155"/>
      <c r="K738" s="158"/>
      <c r="L738" s="14" t="s">
        <v>20</v>
      </c>
      <c r="M738" s="9" t="s">
        <v>18</v>
      </c>
      <c r="N738" s="10">
        <f t="shared" si="127"/>
        <v>732.5</v>
      </c>
      <c r="O738" s="11">
        <v>146.5</v>
      </c>
      <c r="P738" s="11">
        <v>146.5</v>
      </c>
      <c r="Q738" s="11">
        <v>146.5</v>
      </c>
      <c r="R738" s="11">
        <v>146.5</v>
      </c>
      <c r="S738" s="11">
        <v>146.5</v>
      </c>
    </row>
    <row r="739" spans="1:19" s="12" customFormat="1" ht="15">
      <c r="A739" s="153"/>
      <c r="B739" s="155"/>
      <c r="C739" s="31"/>
      <c r="D739" s="31"/>
      <c r="E739" s="31"/>
      <c r="F739" s="31"/>
      <c r="G739" s="31"/>
      <c r="H739" s="31"/>
      <c r="I739" s="31"/>
      <c r="J739" s="155"/>
      <c r="K739" s="135" t="s">
        <v>13</v>
      </c>
      <c r="L739" s="8" t="s">
        <v>17</v>
      </c>
      <c r="M739" s="9" t="s">
        <v>18</v>
      </c>
      <c r="N739" s="10">
        <f t="shared" si="127"/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</row>
    <row r="740" spans="1:19" s="12" customFormat="1" ht="15">
      <c r="A740" s="153"/>
      <c r="B740" s="155"/>
      <c r="C740" s="31"/>
      <c r="D740" s="31"/>
      <c r="E740" s="31"/>
      <c r="F740" s="31"/>
      <c r="G740" s="31"/>
      <c r="H740" s="31"/>
      <c r="I740" s="31"/>
      <c r="J740" s="155"/>
      <c r="K740" s="135"/>
      <c r="L740" s="13" t="s">
        <v>19</v>
      </c>
      <c r="M740" s="9" t="s">
        <v>18</v>
      </c>
      <c r="N740" s="10">
        <f t="shared" si="127"/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</row>
    <row r="741" spans="1:19" s="12" customFormat="1" ht="15">
      <c r="A741" s="153"/>
      <c r="B741" s="155"/>
      <c r="C741" s="31"/>
      <c r="D741" s="31"/>
      <c r="E741" s="31"/>
      <c r="F741" s="31"/>
      <c r="G741" s="31"/>
      <c r="H741" s="31"/>
      <c r="I741" s="31"/>
      <c r="J741" s="155"/>
      <c r="K741" s="135"/>
      <c r="L741" s="14" t="s">
        <v>20</v>
      </c>
      <c r="M741" s="9" t="s">
        <v>18</v>
      </c>
      <c r="N741" s="10">
        <f t="shared" si="127"/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</row>
    <row r="742" spans="1:19" s="12" customFormat="1" ht="15">
      <c r="A742" s="153"/>
      <c r="B742" s="155"/>
      <c r="C742" s="31"/>
      <c r="D742" s="31"/>
      <c r="E742" s="31"/>
      <c r="F742" s="31"/>
      <c r="G742" s="31"/>
      <c r="H742" s="31"/>
      <c r="I742" s="31"/>
      <c r="J742" s="155"/>
      <c r="K742" s="135" t="s">
        <v>14</v>
      </c>
      <c r="L742" s="8" t="s">
        <v>17</v>
      </c>
      <c r="M742" s="9" t="s">
        <v>18</v>
      </c>
      <c r="N742" s="10">
        <f t="shared" si="127"/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</row>
    <row r="743" spans="1:19" s="12" customFormat="1" ht="15">
      <c r="A743" s="153"/>
      <c r="B743" s="155"/>
      <c r="C743" s="31"/>
      <c r="D743" s="31"/>
      <c r="E743" s="31"/>
      <c r="F743" s="31"/>
      <c r="G743" s="31"/>
      <c r="H743" s="31"/>
      <c r="I743" s="31"/>
      <c r="J743" s="155"/>
      <c r="K743" s="135"/>
      <c r="L743" s="13" t="s">
        <v>19</v>
      </c>
      <c r="M743" s="9" t="s">
        <v>18</v>
      </c>
      <c r="N743" s="10">
        <f t="shared" si="127"/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</row>
    <row r="744" spans="1:19" s="12" customFormat="1" ht="15">
      <c r="A744" s="153"/>
      <c r="B744" s="155"/>
      <c r="C744" s="31"/>
      <c r="D744" s="31"/>
      <c r="E744" s="31"/>
      <c r="F744" s="31"/>
      <c r="G744" s="31"/>
      <c r="H744" s="31"/>
      <c r="I744" s="31"/>
      <c r="J744" s="155"/>
      <c r="K744" s="135"/>
      <c r="L744" s="14" t="s">
        <v>20</v>
      </c>
      <c r="M744" s="9" t="s">
        <v>18</v>
      </c>
      <c r="N744" s="10">
        <f t="shared" si="127"/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</row>
    <row r="745" spans="1:19" s="12" customFormat="1" ht="15">
      <c r="A745" s="144" t="s">
        <v>21</v>
      </c>
      <c r="B745" s="144"/>
      <c r="C745" s="17"/>
      <c r="D745" s="17"/>
      <c r="E745" s="17"/>
      <c r="F745" s="17"/>
      <c r="G745" s="17"/>
      <c r="H745" s="17"/>
      <c r="I745" s="17"/>
      <c r="J745" s="144"/>
      <c r="K745" s="144"/>
      <c r="L745" s="8" t="s">
        <v>17</v>
      </c>
      <c r="M745" s="18" t="s">
        <v>18</v>
      </c>
      <c r="N745" s="19">
        <f t="shared" si="127"/>
        <v>10000</v>
      </c>
      <c r="O745" s="20">
        <f aca="true" t="shared" si="128" ref="O745:S747">O733+O736+O739+O742</f>
        <v>0</v>
      </c>
      <c r="P745" s="20">
        <f t="shared" si="128"/>
        <v>0</v>
      </c>
      <c r="Q745" s="20">
        <f t="shared" si="128"/>
        <v>0</v>
      </c>
      <c r="R745" s="20">
        <f t="shared" si="128"/>
        <v>10000</v>
      </c>
      <c r="S745" s="20">
        <f t="shared" si="128"/>
        <v>0</v>
      </c>
    </row>
    <row r="746" spans="1:19" s="12" customFormat="1" ht="15">
      <c r="A746" s="136"/>
      <c r="B746" s="136"/>
      <c r="C746" s="17"/>
      <c r="D746" s="17"/>
      <c r="E746" s="17"/>
      <c r="F746" s="17"/>
      <c r="G746" s="17"/>
      <c r="H746" s="17"/>
      <c r="I746" s="17"/>
      <c r="J746" s="136"/>
      <c r="K746" s="136"/>
      <c r="L746" s="13" t="s">
        <v>19</v>
      </c>
      <c r="M746" s="21" t="s">
        <v>18</v>
      </c>
      <c r="N746" s="22">
        <f t="shared" si="127"/>
        <v>0</v>
      </c>
      <c r="O746" s="23">
        <f t="shared" si="128"/>
        <v>0</v>
      </c>
      <c r="P746" s="23">
        <f t="shared" si="128"/>
        <v>0</v>
      </c>
      <c r="Q746" s="23">
        <f t="shared" si="128"/>
        <v>0</v>
      </c>
      <c r="R746" s="23">
        <f t="shared" si="128"/>
        <v>0</v>
      </c>
      <c r="S746" s="23">
        <f t="shared" si="128"/>
        <v>0</v>
      </c>
    </row>
    <row r="747" spans="1:19" s="12" customFormat="1" ht="15">
      <c r="A747" s="136"/>
      <c r="B747" s="136"/>
      <c r="C747" s="17"/>
      <c r="D747" s="17"/>
      <c r="E747" s="17"/>
      <c r="F747" s="17"/>
      <c r="G747" s="17"/>
      <c r="H747" s="17"/>
      <c r="I747" s="17"/>
      <c r="J747" s="136"/>
      <c r="K747" s="136"/>
      <c r="L747" s="14" t="s">
        <v>20</v>
      </c>
      <c r="M747" s="24" t="s">
        <v>18</v>
      </c>
      <c r="N747" s="25">
        <f t="shared" si="127"/>
        <v>42695.2</v>
      </c>
      <c r="O747" s="26">
        <f t="shared" si="128"/>
        <v>309.2</v>
      </c>
      <c r="P747" s="26">
        <f t="shared" si="128"/>
        <v>2146.5</v>
      </c>
      <c r="Q747" s="26">
        <f t="shared" si="128"/>
        <v>2146.5</v>
      </c>
      <c r="R747" s="26">
        <f t="shared" si="128"/>
        <v>35946.5</v>
      </c>
      <c r="S747" s="26">
        <f t="shared" si="128"/>
        <v>2146.5</v>
      </c>
    </row>
    <row r="748" spans="1:19" s="12" customFormat="1" ht="15">
      <c r="A748" s="137"/>
      <c r="B748" s="137"/>
      <c r="C748" s="17"/>
      <c r="D748" s="17"/>
      <c r="E748" s="17"/>
      <c r="F748" s="17"/>
      <c r="G748" s="17"/>
      <c r="H748" s="17"/>
      <c r="I748" s="17"/>
      <c r="J748" s="137"/>
      <c r="K748" s="137"/>
      <c r="L748" s="27" t="s">
        <v>21</v>
      </c>
      <c r="M748" s="28" t="s">
        <v>18</v>
      </c>
      <c r="N748" s="29">
        <f aca="true" t="shared" si="129" ref="N748:S748">SUM(N745:N747)</f>
        <v>52695.2</v>
      </c>
      <c r="O748" s="29">
        <f t="shared" si="129"/>
        <v>309.2</v>
      </c>
      <c r="P748" s="29">
        <f t="shared" si="129"/>
        <v>2146.5</v>
      </c>
      <c r="Q748" s="29">
        <f t="shared" si="129"/>
        <v>2146.5</v>
      </c>
      <c r="R748" s="29">
        <f t="shared" si="129"/>
        <v>45946.5</v>
      </c>
      <c r="S748" s="29">
        <f t="shared" si="129"/>
        <v>2146.5</v>
      </c>
    </row>
    <row r="749" spans="1:19" s="12" customFormat="1" ht="15">
      <c r="A749" s="153"/>
      <c r="B749" s="153"/>
      <c r="C749" s="34"/>
      <c r="D749" s="34"/>
      <c r="E749" s="34"/>
      <c r="F749" s="34"/>
      <c r="G749" s="34"/>
      <c r="H749" s="34"/>
      <c r="I749" s="34"/>
      <c r="J749" s="155" t="s">
        <v>99</v>
      </c>
      <c r="K749" s="157" t="s">
        <v>11</v>
      </c>
      <c r="L749" s="8" t="s">
        <v>17</v>
      </c>
      <c r="M749" s="9" t="s">
        <v>58</v>
      </c>
      <c r="N749" s="10">
        <f aca="true" t="shared" si="130" ref="N749:N763">SUM(O749:S749)</f>
        <v>22.3</v>
      </c>
      <c r="O749" s="11">
        <v>0</v>
      </c>
      <c r="P749" s="11">
        <v>0</v>
      </c>
      <c r="Q749" s="11">
        <v>0</v>
      </c>
      <c r="R749" s="11">
        <v>22.3</v>
      </c>
      <c r="S749" s="11">
        <v>0</v>
      </c>
    </row>
    <row r="750" spans="1:19" s="12" customFormat="1" ht="15">
      <c r="A750" s="153"/>
      <c r="B750" s="153"/>
      <c r="C750" s="34"/>
      <c r="D750" s="34"/>
      <c r="E750" s="34"/>
      <c r="F750" s="34"/>
      <c r="G750" s="34"/>
      <c r="H750" s="34"/>
      <c r="I750" s="34"/>
      <c r="J750" s="155"/>
      <c r="K750" s="157"/>
      <c r="L750" s="13" t="s">
        <v>19</v>
      </c>
      <c r="M750" s="9" t="s">
        <v>58</v>
      </c>
      <c r="N750" s="10">
        <f t="shared" si="130"/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</row>
    <row r="751" spans="1:19" s="12" customFormat="1" ht="15">
      <c r="A751" s="153"/>
      <c r="B751" s="153"/>
      <c r="C751" s="34"/>
      <c r="D751" s="34"/>
      <c r="E751" s="34"/>
      <c r="F751" s="34"/>
      <c r="G751" s="34"/>
      <c r="H751" s="34"/>
      <c r="I751" s="34"/>
      <c r="J751" s="155"/>
      <c r="K751" s="157"/>
      <c r="L751" s="14" t="s">
        <v>20</v>
      </c>
      <c r="M751" s="9" t="s">
        <v>58</v>
      </c>
      <c r="N751" s="10">
        <f t="shared" si="130"/>
        <v>85.6</v>
      </c>
      <c r="O751" s="11">
        <v>53.6</v>
      </c>
      <c r="P751" s="11">
        <v>0</v>
      </c>
      <c r="Q751" s="11">
        <v>0</v>
      </c>
      <c r="R751" s="11">
        <v>32</v>
      </c>
      <c r="S751" s="11">
        <v>0</v>
      </c>
    </row>
    <row r="752" spans="1:19" s="12" customFormat="1" ht="15">
      <c r="A752" s="153"/>
      <c r="B752" s="153"/>
      <c r="C752" s="34"/>
      <c r="D752" s="34"/>
      <c r="E752" s="34"/>
      <c r="F752" s="34"/>
      <c r="G752" s="34"/>
      <c r="H752" s="34"/>
      <c r="I752" s="34"/>
      <c r="J752" s="155"/>
      <c r="K752" s="158" t="s">
        <v>12</v>
      </c>
      <c r="L752" s="8" t="s">
        <v>17</v>
      </c>
      <c r="M752" s="9" t="s">
        <v>58</v>
      </c>
      <c r="N752" s="10">
        <f t="shared" si="130"/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</row>
    <row r="753" spans="1:19" s="12" customFormat="1" ht="15">
      <c r="A753" s="153"/>
      <c r="B753" s="153"/>
      <c r="C753" s="34"/>
      <c r="D753" s="34"/>
      <c r="E753" s="34"/>
      <c r="F753" s="34"/>
      <c r="G753" s="34"/>
      <c r="H753" s="34"/>
      <c r="I753" s="34"/>
      <c r="J753" s="155"/>
      <c r="K753" s="158"/>
      <c r="L753" s="13" t="s">
        <v>19</v>
      </c>
      <c r="M753" s="9" t="s">
        <v>58</v>
      </c>
      <c r="N753" s="10">
        <f t="shared" si="130"/>
        <v>98.99999999999999</v>
      </c>
      <c r="O753" s="11">
        <v>36.6</v>
      </c>
      <c r="P753" s="11">
        <v>15.6</v>
      </c>
      <c r="Q753" s="11">
        <v>15.6</v>
      </c>
      <c r="R753" s="11">
        <v>15.6</v>
      </c>
      <c r="S753" s="11">
        <v>15.6</v>
      </c>
    </row>
    <row r="754" spans="1:19" s="12" customFormat="1" ht="15">
      <c r="A754" s="153"/>
      <c r="B754" s="153"/>
      <c r="C754" s="34"/>
      <c r="D754" s="34"/>
      <c r="E754" s="34"/>
      <c r="F754" s="34"/>
      <c r="G754" s="34"/>
      <c r="H754" s="34"/>
      <c r="I754" s="34"/>
      <c r="J754" s="155"/>
      <c r="K754" s="158"/>
      <c r="L754" s="14" t="s">
        <v>20</v>
      </c>
      <c r="M754" s="9" t="s">
        <v>58</v>
      </c>
      <c r="N754" s="10">
        <f t="shared" si="130"/>
        <v>130.8</v>
      </c>
      <c r="O754" s="11">
        <v>29.6</v>
      </c>
      <c r="P754" s="11">
        <v>25.3</v>
      </c>
      <c r="Q754" s="11">
        <v>25.3</v>
      </c>
      <c r="R754" s="11">
        <v>25.3</v>
      </c>
      <c r="S754" s="11">
        <v>25.3</v>
      </c>
    </row>
    <row r="755" spans="1:19" s="12" customFormat="1" ht="15">
      <c r="A755" s="153"/>
      <c r="B755" s="153"/>
      <c r="C755" s="34"/>
      <c r="D755" s="34"/>
      <c r="E755" s="34"/>
      <c r="F755" s="34"/>
      <c r="G755" s="34"/>
      <c r="H755" s="34"/>
      <c r="I755" s="34"/>
      <c r="J755" s="155"/>
      <c r="K755" s="135" t="s">
        <v>13</v>
      </c>
      <c r="L755" s="8" t="s">
        <v>17</v>
      </c>
      <c r="M755" s="9" t="s">
        <v>58</v>
      </c>
      <c r="N755" s="10">
        <f t="shared" si="130"/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</row>
    <row r="756" spans="1:19" s="12" customFormat="1" ht="15">
      <c r="A756" s="153"/>
      <c r="B756" s="153"/>
      <c r="C756" s="34"/>
      <c r="D756" s="34"/>
      <c r="E756" s="34"/>
      <c r="F756" s="34"/>
      <c r="G756" s="34"/>
      <c r="H756" s="34"/>
      <c r="I756" s="34"/>
      <c r="J756" s="155"/>
      <c r="K756" s="135"/>
      <c r="L756" s="13" t="s">
        <v>19</v>
      </c>
      <c r="M756" s="9" t="s">
        <v>58</v>
      </c>
      <c r="N756" s="10">
        <f t="shared" si="130"/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</row>
    <row r="757" spans="1:19" s="12" customFormat="1" ht="15">
      <c r="A757" s="153"/>
      <c r="B757" s="153"/>
      <c r="C757" s="34"/>
      <c r="D757" s="34"/>
      <c r="E757" s="34"/>
      <c r="F757" s="34"/>
      <c r="G757" s="34"/>
      <c r="H757" s="34"/>
      <c r="I757" s="34"/>
      <c r="J757" s="155"/>
      <c r="K757" s="135"/>
      <c r="L757" s="14" t="s">
        <v>20</v>
      </c>
      <c r="M757" s="9" t="s">
        <v>58</v>
      </c>
      <c r="N757" s="10">
        <f t="shared" si="130"/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</row>
    <row r="758" spans="1:19" s="12" customFormat="1" ht="15">
      <c r="A758" s="153"/>
      <c r="B758" s="153"/>
      <c r="C758" s="34"/>
      <c r="D758" s="34"/>
      <c r="E758" s="34"/>
      <c r="F758" s="34"/>
      <c r="G758" s="34"/>
      <c r="H758" s="34"/>
      <c r="I758" s="34"/>
      <c r="J758" s="155"/>
      <c r="K758" s="135" t="s">
        <v>14</v>
      </c>
      <c r="L758" s="8" t="s">
        <v>17</v>
      </c>
      <c r="M758" s="9" t="s">
        <v>58</v>
      </c>
      <c r="N758" s="10">
        <f t="shared" si="130"/>
        <v>406.2</v>
      </c>
      <c r="O758" s="11">
        <v>133.8</v>
      </c>
      <c r="P758" s="11">
        <v>0</v>
      </c>
      <c r="Q758" s="11">
        <v>0</v>
      </c>
      <c r="R758" s="11">
        <v>272.4</v>
      </c>
      <c r="S758" s="11">
        <v>0</v>
      </c>
    </row>
    <row r="759" spans="1:19" s="12" customFormat="1" ht="15">
      <c r="A759" s="153"/>
      <c r="B759" s="153"/>
      <c r="C759" s="34"/>
      <c r="D759" s="34"/>
      <c r="E759" s="34"/>
      <c r="F759" s="34"/>
      <c r="G759" s="34"/>
      <c r="H759" s="34"/>
      <c r="I759" s="34"/>
      <c r="J759" s="155"/>
      <c r="K759" s="135"/>
      <c r="L759" s="13" t="s">
        <v>19</v>
      </c>
      <c r="M759" s="9" t="s">
        <v>58</v>
      </c>
      <c r="N759" s="10">
        <f t="shared" si="130"/>
        <v>141.89999999999998</v>
      </c>
      <c r="O759" s="11">
        <v>71.8</v>
      </c>
      <c r="P759" s="11">
        <v>0</v>
      </c>
      <c r="Q759" s="11">
        <v>0</v>
      </c>
      <c r="R759" s="11">
        <v>0</v>
      </c>
      <c r="S759" s="11">
        <v>70.1</v>
      </c>
    </row>
    <row r="760" spans="1:19" s="12" customFormat="1" ht="15">
      <c r="A760" s="153"/>
      <c r="B760" s="153"/>
      <c r="C760" s="34"/>
      <c r="D760" s="34"/>
      <c r="E760" s="34"/>
      <c r="F760" s="34"/>
      <c r="G760" s="34"/>
      <c r="H760" s="34"/>
      <c r="I760" s="34"/>
      <c r="J760" s="155"/>
      <c r="K760" s="135"/>
      <c r="L760" s="14" t="s">
        <v>20</v>
      </c>
      <c r="M760" s="9" t="s">
        <v>58</v>
      </c>
      <c r="N760" s="10">
        <f t="shared" si="130"/>
        <v>60.5</v>
      </c>
      <c r="O760" s="11">
        <v>27.6</v>
      </c>
      <c r="P760" s="11">
        <v>0</v>
      </c>
      <c r="Q760" s="11">
        <v>30</v>
      </c>
      <c r="R760" s="11">
        <v>0</v>
      </c>
      <c r="S760" s="11">
        <v>2.9</v>
      </c>
    </row>
    <row r="761" spans="1:19" s="12" customFormat="1" ht="15">
      <c r="A761" s="144" t="s">
        <v>21</v>
      </c>
      <c r="B761" s="144"/>
      <c r="C761" s="17"/>
      <c r="D761" s="17"/>
      <c r="E761" s="17"/>
      <c r="F761" s="17"/>
      <c r="G761" s="17"/>
      <c r="H761" s="17"/>
      <c r="I761" s="17"/>
      <c r="J761" s="144"/>
      <c r="K761" s="144"/>
      <c r="L761" s="8" t="s">
        <v>17</v>
      </c>
      <c r="M761" s="18" t="s">
        <v>58</v>
      </c>
      <c r="N761" s="19">
        <f t="shared" si="130"/>
        <v>428.5</v>
      </c>
      <c r="O761" s="20">
        <f aca="true" t="shared" si="131" ref="O761:S763">O749+O752+O755+O758</f>
        <v>133.8</v>
      </c>
      <c r="P761" s="20">
        <f t="shared" si="131"/>
        <v>0</v>
      </c>
      <c r="Q761" s="20">
        <f t="shared" si="131"/>
        <v>0</v>
      </c>
      <c r="R761" s="20">
        <f t="shared" si="131"/>
        <v>294.7</v>
      </c>
      <c r="S761" s="20">
        <f t="shared" si="131"/>
        <v>0</v>
      </c>
    </row>
    <row r="762" spans="1:19" s="12" customFormat="1" ht="15">
      <c r="A762" s="136"/>
      <c r="B762" s="136"/>
      <c r="C762" s="17"/>
      <c r="D762" s="17"/>
      <c r="E762" s="17"/>
      <c r="F762" s="17"/>
      <c r="G762" s="17"/>
      <c r="H762" s="17"/>
      <c r="I762" s="17"/>
      <c r="J762" s="136"/>
      <c r="K762" s="136"/>
      <c r="L762" s="13" t="s">
        <v>19</v>
      </c>
      <c r="M762" s="21" t="s">
        <v>58</v>
      </c>
      <c r="N762" s="22">
        <f t="shared" si="130"/>
        <v>240.89999999999998</v>
      </c>
      <c r="O762" s="23">
        <f t="shared" si="131"/>
        <v>108.4</v>
      </c>
      <c r="P762" s="23">
        <f t="shared" si="131"/>
        <v>15.6</v>
      </c>
      <c r="Q762" s="23">
        <f t="shared" si="131"/>
        <v>15.6</v>
      </c>
      <c r="R762" s="23">
        <f t="shared" si="131"/>
        <v>15.6</v>
      </c>
      <c r="S762" s="23">
        <f t="shared" si="131"/>
        <v>85.69999999999999</v>
      </c>
    </row>
    <row r="763" spans="1:19" s="12" customFormat="1" ht="15">
      <c r="A763" s="136"/>
      <c r="B763" s="136"/>
      <c r="C763" s="17"/>
      <c r="D763" s="17"/>
      <c r="E763" s="17"/>
      <c r="F763" s="17"/>
      <c r="G763" s="17"/>
      <c r="H763" s="17"/>
      <c r="I763" s="17"/>
      <c r="J763" s="136"/>
      <c r="K763" s="136"/>
      <c r="L763" s="14" t="s">
        <v>20</v>
      </c>
      <c r="M763" s="24" t="s">
        <v>58</v>
      </c>
      <c r="N763" s="25">
        <f t="shared" si="130"/>
        <v>276.90000000000003</v>
      </c>
      <c r="O763" s="26">
        <f t="shared" si="131"/>
        <v>110.80000000000001</v>
      </c>
      <c r="P763" s="26">
        <f t="shared" si="131"/>
        <v>25.3</v>
      </c>
      <c r="Q763" s="26">
        <f t="shared" si="131"/>
        <v>55.3</v>
      </c>
      <c r="R763" s="26">
        <f t="shared" si="131"/>
        <v>57.3</v>
      </c>
      <c r="S763" s="26">
        <f t="shared" si="131"/>
        <v>28.2</v>
      </c>
    </row>
    <row r="764" spans="1:19" s="12" customFormat="1" ht="15">
      <c r="A764" s="137"/>
      <c r="B764" s="137"/>
      <c r="C764" s="17"/>
      <c r="D764" s="17"/>
      <c r="E764" s="17"/>
      <c r="F764" s="17"/>
      <c r="G764" s="17"/>
      <c r="H764" s="17"/>
      <c r="I764" s="17"/>
      <c r="J764" s="137"/>
      <c r="K764" s="137"/>
      <c r="L764" s="27" t="s">
        <v>21</v>
      </c>
      <c r="M764" s="28" t="s">
        <v>58</v>
      </c>
      <c r="N764" s="29">
        <f aca="true" t="shared" si="132" ref="N764:S764">SUM(N761:N763)</f>
        <v>946.3</v>
      </c>
      <c r="O764" s="29">
        <f t="shared" si="132"/>
        <v>353</v>
      </c>
      <c r="P764" s="29">
        <f t="shared" si="132"/>
        <v>40.9</v>
      </c>
      <c r="Q764" s="29">
        <f t="shared" si="132"/>
        <v>70.89999999999999</v>
      </c>
      <c r="R764" s="29">
        <f t="shared" si="132"/>
        <v>367.6</v>
      </c>
      <c r="S764" s="29">
        <f t="shared" si="132"/>
        <v>113.89999999999999</v>
      </c>
    </row>
    <row r="765" spans="1:19" s="12" customFormat="1" ht="15">
      <c r="A765" s="153"/>
      <c r="B765" s="153"/>
      <c r="C765" s="34"/>
      <c r="D765" s="34"/>
      <c r="E765" s="34"/>
      <c r="F765" s="34"/>
      <c r="G765" s="34"/>
      <c r="H765" s="34"/>
      <c r="I765" s="34"/>
      <c r="J765" s="155" t="s">
        <v>100</v>
      </c>
      <c r="K765" s="157" t="s">
        <v>11</v>
      </c>
      <c r="L765" s="8" t="s">
        <v>17</v>
      </c>
      <c r="M765" s="9" t="s">
        <v>58</v>
      </c>
      <c r="N765" s="10">
        <f aca="true" t="shared" si="133" ref="N765:N779">SUM(O765:S765)</f>
        <v>58.5</v>
      </c>
      <c r="O765" s="11">
        <v>5</v>
      </c>
      <c r="P765" s="11">
        <v>12.2</v>
      </c>
      <c r="Q765" s="11">
        <v>20</v>
      </c>
      <c r="R765" s="11">
        <v>12</v>
      </c>
      <c r="S765" s="11">
        <v>9.3</v>
      </c>
    </row>
    <row r="766" spans="1:19" s="36" customFormat="1" ht="15">
      <c r="A766" s="153"/>
      <c r="B766" s="153"/>
      <c r="C766" s="35"/>
      <c r="D766" s="35"/>
      <c r="E766" s="35"/>
      <c r="F766" s="35"/>
      <c r="G766" s="35"/>
      <c r="H766" s="35"/>
      <c r="I766" s="35"/>
      <c r="J766" s="155"/>
      <c r="K766" s="157"/>
      <c r="L766" s="13" t="s">
        <v>19</v>
      </c>
      <c r="M766" s="9" t="s">
        <v>58</v>
      </c>
      <c r="N766" s="10">
        <f t="shared" si="133"/>
        <v>7.8</v>
      </c>
      <c r="O766" s="11">
        <v>7.8</v>
      </c>
      <c r="P766" s="11">
        <v>0</v>
      </c>
      <c r="Q766" s="11">
        <v>0</v>
      </c>
      <c r="R766" s="11">
        <v>0</v>
      </c>
      <c r="S766" s="11">
        <v>0</v>
      </c>
    </row>
    <row r="767" spans="1:19" s="36" customFormat="1" ht="15">
      <c r="A767" s="153"/>
      <c r="B767" s="153"/>
      <c r="C767" s="35"/>
      <c r="D767" s="35"/>
      <c r="E767" s="35"/>
      <c r="F767" s="35"/>
      <c r="G767" s="35"/>
      <c r="H767" s="35"/>
      <c r="I767" s="35"/>
      <c r="J767" s="155"/>
      <c r="K767" s="157"/>
      <c r="L767" s="14" t="s">
        <v>20</v>
      </c>
      <c r="M767" s="9" t="s">
        <v>58</v>
      </c>
      <c r="N767" s="10">
        <f t="shared" si="133"/>
        <v>197</v>
      </c>
      <c r="O767" s="11">
        <v>34.3</v>
      </c>
      <c r="P767" s="11">
        <v>39.9</v>
      </c>
      <c r="Q767" s="11">
        <v>39.5</v>
      </c>
      <c r="R767" s="11">
        <v>40.4</v>
      </c>
      <c r="S767" s="11">
        <v>42.9</v>
      </c>
    </row>
    <row r="768" spans="1:19" s="36" customFormat="1" ht="15">
      <c r="A768" s="153"/>
      <c r="B768" s="153"/>
      <c r="C768" s="35"/>
      <c r="D768" s="35"/>
      <c r="E768" s="35"/>
      <c r="F768" s="35"/>
      <c r="G768" s="35"/>
      <c r="H768" s="35"/>
      <c r="I768" s="35"/>
      <c r="J768" s="155"/>
      <c r="K768" s="158" t="s">
        <v>12</v>
      </c>
      <c r="L768" s="8" t="s">
        <v>17</v>
      </c>
      <c r="M768" s="9" t="s">
        <v>58</v>
      </c>
      <c r="N768" s="10">
        <f t="shared" si="133"/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</row>
    <row r="769" spans="1:19" s="36" customFormat="1" ht="15">
      <c r="A769" s="153"/>
      <c r="B769" s="153"/>
      <c r="C769" s="35"/>
      <c r="D769" s="35"/>
      <c r="E769" s="35"/>
      <c r="F769" s="35"/>
      <c r="G769" s="35"/>
      <c r="H769" s="35"/>
      <c r="I769" s="35"/>
      <c r="J769" s="155"/>
      <c r="K769" s="158"/>
      <c r="L769" s="13" t="s">
        <v>19</v>
      </c>
      <c r="M769" s="9" t="s">
        <v>58</v>
      </c>
      <c r="N769" s="10">
        <f t="shared" si="133"/>
        <v>80.84</v>
      </c>
      <c r="O769" s="11">
        <v>38.24</v>
      </c>
      <c r="P769" s="11">
        <v>25.37</v>
      </c>
      <c r="Q769" s="11">
        <v>17.23</v>
      </c>
      <c r="R769" s="11">
        <v>0</v>
      </c>
      <c r="S769" s="11">
        <v>0</v>
      </c>
    </row>
    <row r="770" spans="1:19" s="36" customFormat="1" ht="15">
      <c r="A770" s="153"/>
      <c r="B770" s="153"/>
      <c r="C770" s="35"/>
      <c r="D770" s="35"/>
      <c r="E770" s="35"/>
      <c r="F770" s="35"/>
      <c r="G770" s="35"/>
      <c r="H770" s="35"/>
      <c r="I770" s="35"/>
      <c r="J770" s="155"/>
      <c r="K770" s="158"/>
      <c r="L770" s="14" t="s">
        <v>20</v>
      </c>
      <c r="M770" s="9" t="s">
        <v>58</v>
      </c>
      <c r="N770" s="10">
        <f t="shared" si="133"/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</row>
    <row r="771" spans="1:19" s="36" customFormat="1" ht="15">
      <c r="A771" s="153"/>
      <c r="B771" s="153"/>
      <c r="C771" s="35"/>
      <c r="D771" s="35"/>
      <c r="E771" s="35"/>
      <c r="F771" s="35"/>
      <c r="G771" s="35"/>
      <c r="H771" s="35"/>
      <c r="I771" s="35"/>
      <c r="J771" s="155"/>
      <c r="K771" s="135" t="s">
        <v>13</v>
      </c>
      <c r="L771" s="8" t="s">
        <v>17</v>
      </c>
      <c r="M771" s="9" t="s">
        <v>58</v>
      </c>
      <c r="N771" s="10">
        <f t="shared" si="133"/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</row>
    <row r="772" spans="1:19" s="36" customFormat="1" ht="15">
      <c r="A772" s="153"/>
      <c r="B772" s="153"/>
      <c r="C772" s="35"/>
      <c r="D772" s="35"/>
      <c r="E772" s="35"/>
      <c r="F772" s="35"/>
      <c r="G772" s="35"/>
      <c r="H772" s="35"/>
      <c r="I772" s="35"/>
      <c r="J772" s="155"/>
      <c r="K772" s="135"/>
      <c r="L772" s="13" t="s">
        <v>19</v>
      </c>
      <c r="M772" s="9" t="s">
        <v>58</v>
      </c>
      <c r="N772" s="10">
        <f t="shared" si="133"/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</row>
    <row r="773" spans="1:19" s="36" customFormat="1" ht="15">
      <c r="A773" s="153"/>
      <c r="B773" s="153"/>
      <c r="C773" s="35"/>
      <c r="D773" s="35"/>
      <c r="E773" s="35"/>
      <c r="F773" s="35"/>
      <c r="G773" s="35"/>
      <c r="H773" s="35"/>
      <c r="I773" s="35"/>
      <c r="J773" s="155"/>
      <c r="K773" s="135"/>
      <c r="L773" s="14" t="s">
        <v>20</v>
      </c>
      <c r="M773" s="9" t="s">
        <v>58</v>
      </c>
      <c r="N773" s="10">
        <f t="shared" si="133"/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</row>
    <row r="774" spans="1:19" s="36" customFormat="1" ht="15">
      <c r="A774" s="153"/>
      <c r="B774" s="153"/>
      <c r="C774" s="35"/>
      <c r="D774" s="35"/>
      <c r="E774" s="35"/>
      <c r="F774" s="35"/>
      <c r="G774" s="35"/>
      <c r="H774" s="35"/>
      <c r="I774" s="35"/>
      <c r="J774" s="155"/>
      <c r="K774" s="135" t="s">
        <v>14</v>
      </c>
      <c r="L774" s="8" t="s">
        <v>17</v>
      </c>
      <c r="M774" s="9" t="s">
        <v>58</v>
      </c>
      <c r="N774" s="10">
        <f t="shared" si="133"/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</row>
    <row r="775" spans="1:19" s="36" customFormat="1" ht="15">
      <c r="A775" s="153"/>
      <c r="B775" s="153"/>
      <c r="C775" s="35"/>
      <c r="D775" s="35"/>
      <c r="E775" s="35"/>
      <c r="F775" s="35"/>
      <c r="G775" s="35"/>
      <c r="H775" s="35"/>
      <c r="I775" s="35"/>
      <c r="J775" s="155"/>
      <c r="K775" s="135"/>
      <c r="L775" s="13" t="s">
        <v>19</v>
      </c>
      <c r="M775" s="9" t="s">
        <v>58</v>
      </c>
      <c r="N775" s="10">
        <f t="shared" si="133"/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</row>
    <row r="776" spans="1:19" s="36" customFormat="1" ht="15">
      <c r="A776" s="153"/>
      <c r="B776" s="153"/>
      <c r="C776" s="35"/>
      <c r="D776" s="35"/>
      <c r="E776" s="35"/>
      <c r="F776" s="35"/>
      <c r="G776" s="35"/>
      <c r="H776" s="35"/>
      <c r="I776" s="35"/>
      <c r="J776" s="155"/>
      <c r="K776" s="135"/>
      <c r="L776" s="14" t="s">
        <v>20</v>
      </c>
      <c r="M776" s="9" t="s">
        <v>58</v>
      </c>
      <c r="N776" s="10">
        <f t="shared" si="133"/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</row>
    <row r="777" spans="1:19" s="36" customFormat="1" ht="15">
      <c r="A777" s="144" t="s">
        <v>21</v>
      </c>
      <c r="B777" s="144"/>
      <c r="C777" s="17"/>
      <c r="D777" s="17"/>
      <c r="E777" s="17"/>
      <c r="F777" s="17"/>
      <c r="G777" s="17"/>
      <c r="H777" s="17"/>
      <c r="I777" s="17"/>
      <c r="J777" s="144"/>
      <c r="K777" s="144"/>
      <c r="L777" s="8" t="s">
        <v>17</v>
      </c>
      <c r="M777" s="18" t="s">
        <v>58</v>
      </c>
      <c r="N777" s="19">
        <f t="shared" si="133"/>
        <v>58.5</v>
      </c>
      <c r="O777" s="20">
        <f aca="true" t="shared" si="134" ref="O777:S779">O765+O768+O771+O774</f>
        <v>5</v>
      </c>
      <c r="P777" s="20">
        <f t="shared" si="134"/>
        <v>12.2</v>
      </c>
      <c r="Q777" s="20">
        <f t="shared" si="134"/>
        <v>20</v>
      </c>
      <c r="R777" s="20">
        <f t="shared" si="134"/>
        <v>12</v>
      </c>
      <c r="S777" s="20">
        <f t="shared" si="134"/>
        <v>9.3</v>
      </c>
    </row>
    <row r="778" spans="1:19" s="36" customFormat="1" ht="15">
      <c r="A778" s="136"/>
      <c r="B778" s="136"/>
      <c r="C778" s="17"/>
      <c r="D778" s="17"/>
      <c r="E778" s="17"/>
      <c r="F778" s="17"/>
      <c r="G778" s="17"/>
      <c r="H778" s="17"/>
      <c r="I778" s="17"/>
      <c r="J778" s="136"/>
      <c r="K778" s="136"/>
      <c r="L778" s="13" t="s">
        <v>19</v>
      </c>
      <c r="M778" s="21" t="s">
        <v>58</v>
      </c>
      <c r="N778" s="22">
        <f t="shared" si="133"/>
        <v>88.64</v>
      </c>
      <c r="O778" s="23">
        <f t="shared" si="134"/>
        <v>46.04</v>
      </c>
      <c r="P778" s="23">
        <f t="shared" si="134"/>
        <v>25.37</v>
      </c>
      <c r="Q778" s="23">
        <f t="shared" si="134"/>
        <v>17.23</v>
      </c>
      <c r="R778" s="23">
        <f t="shared" si="134"/>
        <v>0</v>
      </c>
      <c r="S778" s="23">
        <f t="shared" si="134"/>
        <v>0</v>
      </c>
    </row>
    <row r="779" spans="1:19" s="36" customFormat="1" ht="15">
      <c r="A779" s="136"/>
      <c r="B779" s="136"/>
      <c r="C779" s="17"/>
      <c r="D779" s="17"/>
      <c r="E779" s="17"/>
      <c r="F779" s="17"/>
      <c r="G779" s="17"/>
      <c r="H779" s="17"/>
      <c r="I779" s="17"/>
      <c r="J779" s="136"/>
      <c r="K779" s="136"/>
      <c r="L779" s="14" t="s">
        <v>20</v>
      </c>
      <c r="M779" s="24" t="s">
        <v>58</v>
      </c>
      <c r="N779" s="25">
        <f t="shared" si="133"/>
        <v>197</v>
      </c>
      <c r="O779" s="26">
        <f t="shared" si="134"/>
        <v>34.3</v>
      </c>
      <c r="P779" s="26">
        <f t="shared" si="134"/>
        <v>39.9</v>
      </c>
      <c r="Q779" s="26">
        <f t="shared" si="134"/>
        <v>39.5</v>
      </c>
      <c r="R779" s="26">
        <f t="shared" si="134"/>
        <v>40.4</v>
      </c>
      <c r="S779" s="26">
        <f t="shared" si="134"/>
        <v>42.9</v>
      </c>
    </row>
    <row r="780" spans="1:19" s="36" customFormat="1" ht="15">
      <c r="A780" s="137"/>
      <c r="B780" s="137"/>
      <c r="C780" s="17"/>
      <c r="D780" s="17"/>
      <c r="E780" s="17"/>
      <c r="F780" s="17"/>
      <c r="G780" s="17"/>
      <c r="H780" s="17"/>
      <c r="I780" s="17"/>
      <c r="J780" s="137"/>
      <c r="K780" s="137"/>
      <c r="L780" s="27" t="s">
        <v>21</v>
      </c>
      <c r="M780" s="28" t="s">
        <v>58</v>
      </c>
      <c r="N780" s="29">
        <f aca="true" t="shared" si="135" ref="N780:S780">SUM(N777:N779)</f>
        <v>344.14</v>
      </c>
      <c r="O780" s="29">
        <f t="shared" si="135"/>
        <v>85.34</v>
      </c>
      <c r="P780" s="29">
        <f t="shared" si="135"/>
        <v>77.47</v>
      </c>
      <c r="Q780" s="29">
        <f t="shared" si="135"/>
        <v>76.73</v>
      </c>
      <c r="R780" s="29">
        <f t="shared" si="135"/>
        <v>52.4</v>
      </c>
      <c r="S780" s="29">
        <f t="shared" si="135"/>
        <v>52.2</v>
      </c>
    </row>
    <row r="781" spans="1:19" s="12" customFormat="1" ht="15">
      <c r="A781" s="155" t="s">
        <v>101</v>
      </c>
      <c r="B781" s="155" t="s">
        <v>102</v>
      </c>
      <c r="C781" s="66"/>
      <c r="D781" s="31">
        <v>1</v>
      </c>
      <c r="E781" s="31">
        <v>1</v>
      </c>
      <c r="F781" s="31">
        <v>1</v>
      </c>
      <c r="G781" s="31">
        <v>1</v>
      </c>
      <c r="H781" s="31">
        <v>1</v>
      </c>
      <c r="I781" s="31">
        <v>1</v>
      </c>
      <c r="J781" s="155" t="s">
        <v>103</v>
      </c>
      <c r="K781" s="176" t="s">
        <v>104</v>
      </c>
      <c r="L781" s="8" t="s">
        <v>17</v>
      </c>
      <c r="M781" s="45" t="s">
        <v>27</v>
      </c>
      <c r="N781" s="6">
        <f aca="true" t="shared" si="136" ref="N781:N795">SUM(O781:S781)</f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</row>
    <row r="782" spans="1:19" s="12" customFormat="1" ht="15">
      <c r="A782" s="155"/>
      <c r="B782" s="155"/>
      <c r="C782" s="66"/>
      <c r="D782" s="30">
        <v>1</v>
      </c>
      <c r="E782" s="30">
        <v>1</v>
      </c>
      <c r="F782" s="30">
        <v>1</v>
      </c>
      <c r="G782" s="30">
        <v>1</v>
      </c>
      <c r="H782" s="30">
        <v>1</v>
      </c>
      <c r="I782" s="30">
        <v>1</v>
      </c>
      <c r="J782" s="155"/>
      <c r="K782" s="176"/>
      <c r="L782" s="13" t="s">
        <v>19</v>
      </c>
      <c r="M782" s="9" t="s">
        <v>27</v>
      </c>
      <c r="N782" s="6">
        <f t="shared" si="136"/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</row>
    <row r="783" spans="1:19" s="12" customFormat="1" ht="15">
      <c r="A783" s="155"/>
      <c r="B783" s="155"/>
      <c r="C783" s="44">
        <v>22</v>
      </c>
      <c r="D783" s="44">
        <v>22</v>
      </c>
      <c r="E783" s="44">
        <v>22</v>
      </c>
      <c r="F783" s="44">
        <v>22</v>
      </c>
      <c r="G783" s="44">
        <v>22</v>
      </c>
      <c r="H783" s="44">
        <v>22</v>
      </c>
      <c r="I783" s="44">
        <v>22</v>
      </c>
      <c r="J783" s="155"/>
      <c r="K783" s="176"/>
      <c r="L783" s="14" t="s">
        <v>20</v>
      </c>
      <c r="M783" s="9" t="s">
        <v>27</v>
      </c>
      <c r="N783" s="6">
        <f t="shared" si="136"/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</row>
    <row r="784" spans="1:19" s="12" customFormat="1" ht="15">
      <c r="A784" s="155"/>
      <c r="B784" s="155"/>
      <c r="C784" s="66"/>
      <c r="D784" s="66"/>
      <c r="E784" s="66"/>
      <c r="F784" s="66"/>
      <c r="G784" s="66"/>
      <c r="H784" s="66"/>
      <c r="I784" s="66"/>
      <c r="J784" s="155"/>
      <c r="K784" s="176" t="s">
        <v>105</v>
      </c>
      <c r="L784" s="8" t="s">
        <v>17</v>
      </c>
      <c r="M784" s="9" t="s">
        <v>27</v>
      </c>
      <c r="N784" s="6">
        <f t="shared" si="136"/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</row>
    <row r="785" spans="1:19" s="12" customFormat="1" ht="15">
      <c r="A785" s="155"/>
      <c r="B785" s="155"/>
      <c r="C785" s="66"/>
      <c r="D785" s="66"/>
      <c r="E785" s="66"/>
      <c r="F785" s="66"/>
      <c r="G785" s="66"/>
      <c r="H785" s="66"/>
      <c r="I785" s="66"/>
      <c r="J785" s="155"/>
      <c r="K785" s="176"/>
      <c r="L785" s="13" t="s">
        <v>19</v>
      </c>
      <c r="M785" s="9" t="s">
        <v>27</v>
      </c>
      <c r="N785" s="6">
        <f t="shared" si="136"/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</row>
    <row r="786" spans="1:19" s="12" customFormat="1" ht="15">
      <c r="A786" s="155"/>
      <c r="B786" s="155"/>
      <c r="C786" s="156">
        <v>16</v>
      </c>
      <c r="D786" s="156">
        <v>16</v>
      </c>
      <c r="E786" s="156">
        <v>16</v>
      </c>
      <c r="F786" s="156">
        <v>16</v>
      </c>
      <c r="G786" s="156">
        <v>16</v>
      </c>
      <c r="H786" s="156">
        <v>16</v>
      </c>
      <c r="I786" s="156">
        <v>16</v>
      </c>
      <c r="J786" s="155"/>
      <c r="K786" s="176"/>
      <c r="L786" s="14" t="s">
        <v>20</v>
      </c>
      <c r="M786" s="9" t="s">
        <v>27</v>
      </c>
      <c r="N786" s="6">
        <f t="shared" si="136"/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</row>
    <row r="787" spans="1:19" s="12" customFormat="1" ht="15">
      <c r="A787" s="155"/>
      <c r="B787" s="155"/>
      <c r="C787" s="156"/>
      <c r="D787" s="156"/>
      <c r="E787" s="156"/>
      <c r="F787" s="156"/>
      <c r="G787" s="156"/>
      <c r="H787" s="156"/>
      <c r="I787" s="156"/>
      <c r="J787" s="155"/>
      <c r="K787" s="176" t="s">
        <v>106</v>
      </c>
      <c r="L787" s="8" t="s">
        <v>17</v>
      </c>
      <c r="M787" s="9" t="s">
        <v>27</v>
      </c>
      <c r="N787" s="6">
        <f t="shared" si="136"/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</row>
    <row r="788" spans="1:19" s="12" customFormat="1" ht="15">
      <c r="A788" s="155"/>
      <c r="B788" s="155"/>
      <c r="C788" s="156"/>
      <c r="D788" s="156"/>
      <c r="E788" s="156"/>
      <c r="F788" s="156"/>
      <c r="G788" s="156"/>
      <c r="H788" s="156"/>
      <c r="I788" s="156"/>
      <c r="J788" s="155"/>
      <c r="K788" s="176"/>
      <c r="L788" s="13" t="s">
        <v>19</v>
      </c>
      <c r="M788" s="9" t="s">
        <v>27</v>
      </c>
      <c r="N788" s="6">
        <f t="shared" si="136"/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</row>
    <row r="789" spans="1:19" s="12" customFormat="1" ht="15">
      <c r="A789" s="155"/>
      <c r="B789" s="155"/>
      <c r="C789" s="156">
        <v>6</v>
      </c>
      <c r="D789" s="156">
        <v>6</v>
      </c>
      <c r="E789" s="156">
        <v>6</v>
      </c>
      <c r="F789" s="156">
        <v>6</v>
      </c>
      <c r="G789" s="156">
        <v>6</v>
      </c>
      <c r="H789" s="156">
        <v>6</v>
      </c>
      <c r="I789" s="156">
        <v>6</v>
      </c>
      <c r="J789" s="155"/>
      <c r="K789" s="176"/>
      <c r="L789" s="14" t="s">
        <v>20</v>
      </c>
      <c r="M789" s="9" t="s">
        <v>27</v>
      </c>
      <c r="N789" s="6">
        <f t="shared" si="136"/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</row>
    <row r="790" spans="1:19" s="12" customFormat="1" ht="15">
      <c r="A790" s="155"/>
      <c r="B790" s="155"/>
      <c r="C790" s="156"/>
      <c r="D790" s="156"/>
      <c r="E790" s="156"/>
      <c r="F790" s="156"/>
      <c r="G790" s="156"/>
      <c r="H790" s="156"/>
      <c r="I790" s="156"/>
      <c r="J790" s="155"/>
      <c r="K790" s="176" t="s">
        <v>107</v>
      </c>
      <c r="L790" s="8" t="s">
        <v>17</v>
      </c>
      <c r="M790" s="9" t="s">
        <v>27</v>
      </c>
      <c r="N790" s="6">
        <f t="shared" si="136"/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</row>
    <row r="791" spans="1:19" s="12" customFormat="1" ht="15">
      <c r="A791" s="155"/>
      <c r="B791" s="155"/>
      <c r="C791" s="156"/>
      <c r="D791" s="156"/>
      <c r="E791" s="156"/>
      <c r="F791" s="156"/>
      <c r="G791" s="156"/>
      <c r="H791" s="156"/>
      <c r="I791" s="156"/>
      <c r="J791" s="155"/>
      <c r="K791" s="176"/>
      <c r="L791" s="13" t="s">
        <v>19</v>
      </c>
      <c r="M791" s="9" t="s">
        <v>27</v>
      </c>
      <c r="N791" s="6">
        <f t="shared" si="136"/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</row>
    <row r="792" spans="1:19" s="12" customFormat="1" ht="15">
      <c r="A792" s="155"/>
      <c r="B792" s="155"/>
      <c r="C792" s="34"/>
      <c r="D792" s="34"/>
      <c r="E792" s="34"/>
      <c r="F792" s="34"/>
      <c r="G792" s="34"/>
      <c r="H792" s="34"/>
      <c r="I792" s="34"/>
      <c r="J792" s="155"/>
      <c r="K792" s="176"/>
      <c r="L792" s="14" t="s">
        <v>20</v>
      </c>
      <c r="M792" s="9" t="s">
        <v>27</v>
      </c>
      <c r="N792" s="6">
        <f t="shared" si="136"/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</row>
    <row r="793" spans="1:19" s="12" customFormat="1" ht="15">
      <c r="A793" s="144" t="s">
        <v>21</v>
      </c>
      <c r="B793" s="144"/>
      <c r="C793" s="17"/>
      <c r="D793" s="17"/>
      <c r="E793" s="17"/>
      <c r="F793" s="17"/>
      <c r="G793" s="17"/>
      <c r="H793" s="17"/>
      <c r="I793" s="17"/>
      <c r="J793" s="144"/>
      <c r="K793" s="144"/>
      <c r="L793" s="8" t="s">
        <v>17</v>
      </c>
      <c r="M793" s="18" t="s">
        <v>27</v>
      </c>
      <c r="N793" s="37">
        <f t="shared" si="136"/>
        <v>0</v>
      </c>
      <c r="O793" s="38">
        <f aca="true" t="shared" si="137" ref="O793:S795">O781+O784+O787+O790</f>
        <v>0</v>
      </c>
      <c r="P793" s="38">
        <f t="shared" si="137"/>
        <v>0</v>
      </c>
      <c r="Q793" s="38">
        <f t="shared" si="137"/>
        <v>0</v>
      </c>
      <c r="R793" s="38">
        <f t="shared" si="137"/>
        <v>0</v>
      </c>
      <c r="S793" s="38">
        <f t="shared" si="137"/>
        <v>0</v>
      </c>
    </row>
    <row r="794" spans="1:19" s="12" customFormat="1" ht="15">
      <c r="A794" s="136"/>
      <c r="B794" s="136"/>
      <c r="C794" s="17"/>
      <c r="D794" s="17"/>
      <c r="E794" s="17"/>
      <c r="F794" s="17"/>
      <c r="G794" s="17"/>
      <c r="H794" s="17"/>
      <c r="I794" s="17"/>
      <c r="J794" s="136"/>
      <c r="K794" s="136"/>
      <c r="L794" s="13" t="s">
        <v>19</v>
      </c>
      <c r="M794" s="21" t="s">
        <v>27</v>
      </c>
      <c r="N794" s="39">
        <f t="shared" si="136"/>
        <v>0</v>
      </c>
      <c r="O794" s="40">
        <f t="shared" si="137"/>
        <v>0</v>
      </c>
      <c r="P794" s="40">
        <f t="shared" si="137"/>
        <v>0</v>
      </c>
      <c r="Q794" s="40">
        <f t="shared" si="137"/>
        <v>0</v>
      </c>
      <c r="R794" s="40">
        <f t="shared" si="137"/>
        <v>0</v>
      </c>
      <c r="S794" s="40">
        <f t="shared" si="137"/>
        <v>0</v>
      </c>
    </row>
    <row r="795" spans="1:19" s="12" customFormat="1" ht="15">
      <c r="A795" s="136"/>
      <c r="B795" s="136"/>
      <c r="C795" s="17"/>
      <c r="D795" s="17"/>
      <c r="E795" s="17"/>
      <c r="F795" s="17"/>
      <c r="G795" s="17"/>
      <c r="H795" s="17"/>
      <c r="I795" s="17"/>
      <c r="J795" s="136"/>
      <c r="K795" s="136"/>
      <c r="L795" s="14" t="s">
        <v>20</v>
      </c>
      <c r="M795" s="24" t="s">
        <v>27</v>
      </c>
      <c r="N795" s="41">
        <f t="shared" si="136"/>
        <v>0</v>
      </c>
      <c r="O795" s="42">
        <f t="shared" si="137"/>
        <v>0</v>
      </c>
      <c r="P795" s="42">
        <f t="shared" si="137"/>
        <v>0</v>
      </c>
      <c r="Q795" s="42">
        <f t="shared" si="137"/>
        <v>0</v>
      </c>
      <c r="R795" s="42">
        <f t="shared" si="137"/>
        <v>0</v>
      </c>
      <c r="S795" s="42">
        <f t="shared" si="137"/>
        <v>0</v>
      </c>
    </row>
    <row r="796" spans="1:19" s="12" customFormat="1" ht="15">
      <c r="A796" s="137"/>
      <c r="B796" s="137"/>
      <c r="C796" s="17"/>
      <c r="D796" s="17"/>
      <c r="E796" s="17"/>
      <c r="F796" s="17"/>
      <c r="G796" s="17"/>
      <c r="H796" s="17"/>
      <c r="I796" s="17"/>
      <c r="J796" s="137"/>
      <c r="K796" s="137"/>
      <c r="L796" s="27" t="s">
        <v>21</v>
      </c>
      <c r="M796" s="28" t="s">
        <v>27</v>
      </c>
      <c r="N796" s="29">
        <f aca="true" t="shared" si="138" ref="N796:S796">SUM(N793:N795)</f>
        <v>0</v>
      </c>
      <c r="O796" s="29">
        <f t="shared" si="138"/>
        <v>0</v>
      </c>
      <c r="P796" s="29">
        <f t="shared" si="138"/>
        <v>0</v>
      </c>
      <c r="Q796" s="29">
        <f t="shared" si="138"/>
        <v>0</v>
      </c>
      <c r="R796" s="29">
        <f t="shared" si="138"/>
        <v>0</v>
      </c>
      <c r="S796" s="29">
        <f t="shared" si="138"/>
        <v>0</v>
      </c>
    </row>
    <row r="797" spans="1:19" s="12" customFormat="1" ht="15">
      <c r="A797" s="184" t="s">
        <v>108</v>
      </c>
      <c r="B797" s="184" t="s">
        <v>109</v>
      </c>
      <c r="C797" s="44">
        <v>48</v>
      </c>
      <c r="D797" s="44">
        <v>8</v>
      </c>
      <c r="E797" s="44">
        <v>8</v>
      </c>
      <c r="F797" s="44">
        <v>8</v>
      </c>
      <c r="G797" s="44">
        <v>8</v>
      </c>
      <c r="H797" s="44">
        <v>8</v>
      </c>
      <c r="I797" s="44">
        <v>8</v>
      </c>
      <c r="J797" s="155" t="s">
        <v>110</v>
      </c>
      <c r="K797" s="157" t="s">
        <v>11</v>
      </c>
      <c r="L797" s="8" t="s">
        <v>17</v>
      </c>
      <c r="M797" s="45" t="s">
        <v>27</v>
      </c>
      <c r="N797" s="6">
        <f aca="true" t="shared" si="139" ref="N797:N811">SUM(O797:S797)</f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</row>
    <row r="798" spans="1:19" s="12" customFormat="1" ht="15">
      <c r="A798" s="184"/>
      <c r="B798" s="184"/>
      <c r="C798" s="44"/>
      <c r="D798" s="44"/>
      <c r="E798" s="44"/>
      <c r="F798" s="44"/>
      <c r="G798" s="44"/>
      <c r="H798" s="44"/>
      <c r="I798" s="44"/>
      <c r="J798" s="155"/>
      <c r="K798" s="157"/>
      <c r="L798" s="13" t="s">
        <v>19</v>
      </c>
      <c r="M798" s="9" t="s">
        <v>27</v>
      </c>
      <c r="N798" s="6">
        <f t="shared" si="139"/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</row>
    <row r="799" spans="1:19" s="12" customFormat="1" ht="15">
      <c r="A799" s="184"/>
      <c r="B799" s="184"/>
      <c r="C799" s="44"/>
      <c r="D799" s="44"/>
      <c r="E799" s="44"/>
      <c r="F799" s="44"/>
      <c r="G799" s="44"/>
      <c r="H799" s="44"/>
      <c r="I799" s="44"/>
      <c r="J799" s="155"/>
      <c r="K799" s="157"/>
      <c r="L799" s="14" t="s">
        <v>20</v>
      </c>
      <c r="M799" s="9" t="s">
        <v>27</v>
      </c>
      <c r="N799" s="6">
        <f t="shared" si="139"/>
        <v>3</v>
      </c>
      <c r="O799" s="11">
        <v>1</v>
      </c>
      <c r="P799" s="11">
        <v>0</v>
      </c>
      <c r="Q799" s="11">
        <v>1</v>
      </c>
      <c r="R799" s="11">
        <v>0</v>
      </c>
      <c r="S799" s="11">
        <v>1</v>
      </c>
    </row>
    <row r="800" spans="1:19" s="12" customFormat="1" ht="15">
      <c r="A800" s="184"/>
      <c r="B800" s="184"/>
      <c r="C800" s="44"/>
      <c r="D800" s="44"/>
      <c r="E800" s="44"/>
      <c r="F800" s="44"/>
      <c r="G800" s="44"/>
      <c r="H800" s="44"/>
      <c r="I800" s="44"/>
      <c r="J800" s="155"/>
      <c r="K800" s="158" t="s">
        <v>12</v>
      </c>
      <c r="L800" s="8" t="s">
        <v>17</v>
      </c>
      <c r="M800" s="9" t="s">
        <v>27</v>
      </c>
      <c r="N800" s="6">
        <f t="shared" si="139"/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</row>
    <row r="801" spans="1:19" s="12" customFormat="1" ht="15">
      <c r="A801" s="184"/>
      <c r="B801" s="184"/>
      <c r="C801" s="44"/>
      <c r="D801" s="44"/>
      <c r="E801" s="44"/>
      <c r="F801" s="44"/>
      <c r="G801" s="44"/>
      <c r="H801" s="44"/>
      <c r="I801" s="44"/>
      <c r="J801" s="155"/>
      <c r="K801" s="158"/>
      <c r="L801" s="13" t="s">
        <v>19</v>
      </c>
      <c r="M801" s="9" t="s">
        <v>27</v>
      </c>
      <c r="N801" s="6">
        <f t="shared" si="139"/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</row>
    <row r="802" spans="1:19" s="12" customFormat="1" ht="10.5" customHeight="1">
      <c r="A802" s="184"/>
      <c r="B802" s="184"/>
      <c r="C802" s="44"/>
      <c r="D802" s="44"/>
      <c r="E802" s="44"/>
      <c r="F802" s="44"/>
      <c r="G802" s="44"/>
      <c r="H802" s="44"/>
      <c r="I802" s="44"/>
      <c r="J802" s="155"/>
      <c r="K802" s="158"/>
      <c r="L802" s="14" t="s">
        <v>20</v>
      </c>
      <c r="M802" s="9" t="s">
        <v>27</v>
      </c>
      <c r="N802" s="6">
        <f t="shared" si="139"/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</row>
    <row r="803" spans="1:19" s="12" customFormat="1" ht="10.5" customHeight="1">
      <c r="A803" s="184"/>
      <c r="B803" s="184"/>
      <c r="C803" s="44"/>
      <c r="D803" s="44"/>
      <c r="E803" s="44"/>
      <c r="F803" s="44"/>
      <c r="G803" s="44"/>
      <c r="H803" s="44"/>
      <c r="I803" s="44"/>
      <c r="J803" s="155"/>
      <c r="K803" s="135" t="s">
        <v>13</v>
      </c>
      <c r="L803" s="8" t="s">
        <v>17</v>
      </c>
      <c r="M803" s="9" t="s">
        <v>27</v>
      </c>
      <c r="N803" s="6">
        <f t="shared" si="139"/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</row>
    <row r="804" spans="1:19" s="12" customFormat="1" ht="15">
      <c r="A804" s="184"/>
      <c r="B804" s="184"/>
      <c r="C804" s="44"/>
      <c r="D804" s="44"/>
      <c r="E804" s="44"/>
      <c r="F804" s="44"/>
      <c r="G804" s="44"/>
      <c r="H804" s="44"/>
      <c r="I804" s="44"/>
      <c r="J804" s="155"/>
      <c r="K804" s="135"/>
      <c r="L804" s="13" t="s">
        <v>19</v>
      </c>
      <c r="M804" s="9" t="s">
        <v>27</v>
      </c>
      <c r="N804" s="6">
        <f t="shared" si="139"/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</row>
    <row r="805" spans="1:19" s="12" customFormat="1" ht="15">
      <c r="A805" s="184"/>
      <c r="B805" s="184"/>
      <c r="C805" s="44"/>
      <c r="D805" s="44"/>
      <c r="E805" s="44"/>
      <c r="F805" s="44"/>
      <c r="G805" s="44"/>
      <c r="H805" s="44"/>
      <c r="I805" s="44"/>
      <c r="J805" s="155"/>
      <c r="K805" s="135"/>
      <c r="L805" s="14" t="s">
        <v>20</v>
      </c>
      <c r="M805" s="9" t="s">
        <v>27</v>
      </c>
      <c r="N805" s="6">
        <f t="shared" si="139"/>
        <v>10</v>
      </c>
      <c r="O805" s="11">
        <v>2</v>
      </c>
      <c r="P805" s="11">
        <v>2</v>
      </c>
      <c r="Q805" s="11">
        <v>2</v>
      </c>
      <c r="R805" s="11">
        <v>2</v>
      </c>
      <c r="S805" s="11">
        <v>2</v>
      </c>
    </row>
    <row r="806" spans="1:19" s="12" customFormat="1" ht="10.5" customHeight="1">
      <c r="A806" s="184"/>
      <c r="B806" s="184"/>
      <c r="C806" s="44"/>
      <c r="D806" s="44"/>
      <c r="E806" s="44"/>
      <c r="F806" s="44"/>
      <c r="G806" s="44"/>
      <c r="H806" s="44"/>
      <c r="I806" s="44"/>
      <c r="J806" s="155"/>
      <c r="K806" s="135" t="s">
        <v>14</v>
      </c>
      <c r="L806" s="8" t="s">
        <v>17</v>
      </c>
      <c r="M806" s="9" t="s">
        <v>27</v>
      </c>
      <c r="N806" s="6">
        <f t="shared" si="139"/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</row>
    <row r="807" spans="1:19" s="12" customFormat="1" ht="12" customHeight="1">
      <c r="A807" s="184"/>
      <c r="B807" s="184"/>
      <c r="C807" s="44"/>
      <c r="D807" s="44"/>
      <c r="E807" s="44"/>
      <c r="F807" s="44"/>
      <c r="G807" s="44"/>
      <c r="H807" s="44"/>
      <c r="I807" s="44"/>
      <c r="J807" s="155"/>
      <c r="K807" s="135"/>
      <c r="L807" s="13" t="s">
        <v>19</v>
      </c>
      <c r="M807" s="9" t="s">
        <v>27</v>
      </c>
      <c r="N807" s="6">
        <f t="shared" si="139"/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</row>
    <row r="808" spans="1:19" s="12" customFormat="1" ht="15">
      <c r="A808" s="184"/>
      <c r="B808" s="184"/>
      <c r="C808" s="44"/>
      <c r="D808" s="44"/>
      <c r="E808" s="44"/>
      <c r="F808" s="44"/>
      <c r="G808" s="44"/>
      <c r="H808" s="44"/>
      <c r="I808" s="44"/>
      <c r="J808" s="155"/>
      <c r="K808" s="135"/>
      <c r="L808" s="14" t="s">
        <v>20</v>
      </c>
      <c r="M808" s="9" t="s">
        <v>27</v>
      </c>
      <c r="N808" s="6">
        <f t="shared" si="139"/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</row>
    <row r="809" spans="1:19" s="12" customFormat="1" ht="15">
      <c r="A809" s="144" t="s">
        <v>21</v>
      </c>
      <c r="B809" s="144"/>
      <c r="C809" s="17"/>
      <c r="D809" s="17"/>
      <c r="E809" s="17"/>
      <c r="F809" s="17"/>
      <c r="G809" s="17"/>
      <c r="H809" s="17"/>
      <c r="I809" s="17"/>
      <c r="J809" s="144"/>
      <c r="K809" s="144"/>
      <c r="L809" s="8" t="s">
        <v>17</v>
      </c>
      <c r="M809" s="18" t="s">
        <v>27</v>
      </c>
      <c r="N809" s="37">
        <f t="shared" si="139"/>
        <v>0</v>
      </c>
      <c r="O809" s="38">
        <f aca="true" t="shared" si="140" ref="O809:S811">O797+O800+O803+O806</f>
        <v>0</v>
      </c>
      <c r="P809" s="38">
        <f t="shared" si="140"/>
        <v>0</v>
      </c>
      <c r="Q809" s="38">
        <f t="shared" si="140"/>
        <v>0</v>
      </c>
      <c r="R809" s="38">
        <f t="shared" si="140"/>
        <v>0</v>
      </c>
      <c r="S809" s="38">
        <f t="shared" si="140"/>
        <v>0</v>
      </c>
    </row>
    <row r="810" spans="1:19" s="12" customFormat="1" ht="15">
      <c r="A810" s="136"/>
      <c r="B810" s="136"/>
      <c r="C810" s="17"/>
      <c r="D810" s="17"/>
      <c r="E810" s="17"/>
      <c r="F810" s="17"/>
      <c r="G810" s="17"/>
      <c r="H810" s="17"/>
      <c r="I810" s="17"/>
      <c r="J810" s="136"/>
      <c r="K810" s="136"/>
      <c r="L810" s="13" t="s">
        <v>19</v>
      </c>
      <c r="M810" s="21" t="s">
        <v>27</v>
      </c>
      <c r="N810" s="39">
        <f t="shared" si="139"/>
        <v>0</v>
      </c>
      <c r="O810" s="40">
        <f t="shared" si="140"/>
        <v>0</v>
      </c>
      <c r="P810" s="40">
        <f t="shared" si="140"/>
        <v>0</v>
      </c>
      <c r="Q810" s="40">
        <f t="shared" si="140"/>
        <v>0</v>
      </c>
      <c r="R810" s="40">
        <f t="shared" si="140"/>
        <v>0</v>
      </c>
      <c r="S810" s="40">
        <f t="shared" si="140"/>
        <v>0</v>
      </c>
    </row>
    <row r="811" spans="1:19" s="12" customFormat="1" ht="15">
      <c r="A811" s="136"/>
      <c r="B811" s="136"/>
      <c r="C811" s="17"/>
      <c r="D811" s="17"/>
      <c r="E811" s="17"/>
      <c r="F811" s="17"/>
      <c r="G811" s="17"/>
      <c r="H811" s="17"/>
      <c r="I811" s="17"/>
      <c r="J811" s="136"/>
      <c r="K811" s="136"/>
      <c r="L811" s="14" t="s">
        <v>20</v>
      </c>
      <c r="M811" s="24" t="s">
        <v>27</v>
      </c>
      <c r="N811" s="41">
        <f t="shared" si="139"/>
        <v>13</v>
      </c>
      <c r="O811" s="42">
        <f t="shared" si="140"/>
        <v>3</v>
      </c>
      <c r="P811" s="42">
        <f t="shared" si="140"/>
        <v>2</v>
      </c>
      <c r="Q811" s="42">
        <f t="shared" si="140"/>
        <v>3</v>
      </c>
      <c r="R811" s="42">
        <f t="shared" si="140"/>
        <v>2</v>
      </c>
      <c r="S811" s="42">
        <f t="shared" si="140"/>
        <v>3</v>
      </c>
    </row>
    <row r="812" spans="1:19" s="12" customFormat="1" ht="15">
      <c r="A812" s="137"/>
      <c r="B812" s="137"/>
      <c r="C812" s="17"/>
      <c r="D812" s="17"/>
      <c r="E812" s="17"/>
      <c r="F812" s="17"/>
      <c r="G812" s="17"/>
      <c r="H812" s="17"/>
      <c r="I812" s="17"/>
      <c r="J812" s="137"/>
      <c r="K812" s="137"/>
      <c r="L812" s="27" t="s">
        <v>21</v>
      </c>
      <c r="M812" s="28" t="s">
        <v>27</v>
      </c>
      <c r="N812" s="29">
        <f aca="true" t="shared" si="141" ref="N812:S812">SUM(N809:N811)</f>
        <v>13</v>
      </c>
      <c r="O812" s="29">
        <f t="shared" si="141"/>
        <v>3</v>
      </c>
      <c r="P812" s="29">
        <f t="shared" si="141"/>
        <v>2</v>
      </c>
      <c r="Q812" s="29">
        <f t="shared" si="141"/>
        <v>3</v>
      </c>
      <c r="R812" s="29">
        <f t="shared" si="141"/>
        <v>2</v>
      </c>
      <c r="S812" s="29">
        <f t="shared" si="141"/>
        <v>3</v>
      </c>
    </row>
    <row r="813" spans="1:19" s="12" customFormat="1" ht="15">
      <c r="A813" s="184" t="s">
        <v>111</v>
      </c>
      <c r="B813" s="155" t="s">
        <v>112</v>
      </c>
      <c r="C813" s="66"/>
      <c r="D813" s="31">
        <v>926</v>
      </c>
      <c r="E813" s="31">
        <v>999</v>
      </c>
      <c r="F813" s="31">
        <v>1068</v>
      </c>
      <c r="G813" s="31">
        <v>1131</v>
      </c>
      <c r="H813" s="31">
        <v>1189</v>
      </c>
      <c r="I813" s="31">
        <v>1250</v>
      </c>
      <c r="J813" s="155" t="s">
        <v>113</v>
      </c>
      <c r="K813" s="157" t="s">
        <v>11</v>
      </c>
      <c r="L813" s="8" t="s">
        <v>17</v>
      </c>
      <c r="M813" s="45" t="s">
        <v>27</v>
      </c>
      <c r="N813" s="6">
        <f aca="true" t="shared" si="142" ref="N813:N827">SUM(O813:S813)</f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</row>
    <row r="814" spans="1:19" s="12" customFormat="1" ht="15">
      <c r="A814" s="184"/>
      <c r="B814" s="155"/>
      <c r="C814" s="80"/>
      <c r="D814" s="30">
        <v>23</v>
      </c>
      <c r="E814" s="30">
        <v>25</v>
      </c>
      <c r="F814" s="30">
        <v>25</v>
      </c>
      <c r="G814" s="30">
        <v>26</v>
      </c>
      <c r="H814" s="30">
        <v>27</v>
      </c>
      <c r="I814" s="30">
        <v>29</v>
      </c>
      <c r="J814" s="155"/>
      <c r="K814" s="157"/>
      <c r="L814" s="13" t="s">
        <v>19</v>
      </c>
      <c r="M814" s="9" t="s">
        <v>27</v>
      </c>
      <c r="N814" s="6">
        <f t="shared" si="142"/>
        <v>4</v>
      </c>
      <c r="O814" s="11">
        <v>0</v>
      </c>
      <c r="P814" s="11">
        <v>1</v>
      </c>
      <c r="Q814" s="11">
        <v>1</v>
      </c>
      <c r="R814" s="11">
        <v>1</v>
      </c>
      <c r="S814" s="11">
        <v>1</v>
      </c>
    </row>
    <row r="815" spans="1:19" s="12" customFormat="1" ht="15">
      <c r="A815" s="184"/>
      <c r="B815" s="155"/>
      <c r="C815" s="80"/>
      <c r="D815" s="30">
        <v>41</v>
      </c>
      <c r="E815" s="30">
        <v>41</v>
      </c>
      <c r="F815" s="30">
        <v>41</v>
      </c>
      <c r="G815" s="30">
        <v>41</v>
      </c>
      <c r="H815" s="30">
        <v>41</v>
      </c>
      <c r="I815" s="30">
        <v>41</v>
      </c>
      <c r="J815" s="155"/>
      <c r="K815" s="157"/>
      <c r="L815" s="14" t="s">
        <v>20</v>
      </c>
      <c r="M815" s="9" t="s">
        <v>27</v>
      </c>
      <c r="N815" s="6">
        <f t="shared" si="142"/>
        <v>257</v>
      </c>
      <c r="O815" s="11">
        <v>50</v>
      </c>
      <c r="P815" s="11">
        <v>51</v>
      </c>
      <c r="Q815" s="11">
        <v>52</v>
      </c>
      <c r="R815" s="11">
        <v>53</v>
      </c>
      <c r="S815" s="11">
        <v>51</v>
      </c>
    </row>
    <row r="816" spans="1:19" s="12" customFormat="1" ht="15">
      <c r="A816" s="184"/>
      <c r="B816" s="155"/>
      <c r="C816" s="80"/>
      <c r="D816" s="30">
        <v>62</v>
      </c>
      <c r="E816" s="30">
        <v>76</v>
      </c>
      <c r="F816" s="30">
        <v>89</v>
      </c>
      <c r="G816" s="30">
        <v>95</v>
      </c>
      <c r="H816" s="30">
        <v>99</v>
      </c>
      <c r="I816" s="30">
        <v>101</v>
      </c>
      <c r="J816" s="155"/>
      <c r="K816" s="158" t="s">
        <v>12</v>
      </c>
      <c r="L816" s="8" t="s">
        <v>17</v>
      </c>
      <c r="M816" s="9" t="s">
        <v>27</v>
      </c>
      <c r="N816" s="6">
        <f t="shared" si="142"/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</row>
    <row r="817" spans="1:19" s="12" customFormat="1" ht="15">
      <c r="A817" s="184"/>
      <c r="B817" s="155"/>
      <c r="C817" s="80"/>
      <c r="D817" s="30">
        <v>21</v>
      </c>
      <c r="E817" s="30">
        <v>24</v>
      </c>
      <c r="F817" s="30">
        <v>27</v>
      </c>
      <c r="G817" s="30">
        <v>30</v>
      </c>
      <c r="H817" s="30">
        <v>33</v>
      </c>
      <c r="I817" s="30">
        <v>36</v>
      </c>
      <c r="J817" s="155"/>
      <c r="K817" s="158"/>
      <c r="L817" s="13" t="s">
        <v>19</v>
      </c>
      <c r="M817" s="9" t="s">
        <v>27</v>
      </c>
      <c r="N817" s="6">
        <f t="shared" si="142"/>
        <v>5</v>
      </c>
      <c r="O817" s="11">
        <v>1</v>
      </c>
      <c r="P817" s="11">
        <v>1</v>
      </c>
      <c r="Q817" s="11">
        <v>1</v>
      </c>
      <c r="R817" s="11">
        <v>1</v>
      </c>
      <c r="S817" s="11">
        <v>1</v>
      </c>
    </row>
    <row r="818" spans="1:19" s="12" customFormat="1" ht="15">
      <c r="A818" s="184"/>
      <c r="B818" s="155"/>
      <c r="C818" s="80"/>
      <c r="D818" s="30">
        <v>80</v>
      </c>
      <c r="E818" s="30">
        <v>100</v>
      </c>
      <c r="F818" s="30">
        <v>120</v>
      </c>
      <c r="G818" s="30">
        <v>140</v>
      </c>
      <c r="H818" s="30">
        <v>160</v>
      </c>
      <c r="I818" s="30">
        <v>180</v>
      </c>
      <c r="J818" s="155"/>
      <c r="K818" s="158"/>
      <c r="L818" s="14" t="s">
        <v>20</v>
      </c>
      <c r="M818" s="9" t="s">
        <v>27</v>
      </c>
      <c r="N818" s="6">
        <f t="shared" si="142"/>
        <v>0</v>
      </c>
      <c r="O818" s="11"/>
      <c r="P818" s="11"/>
      <c r="Q818" s="11"/>
      <c r="R818" s="11"/>
      <c r="S818" s="11"/>
    </row>
    <row r="819" spans="1:19" s="12" customFormat="1" ht="15">
      <c r="A819" s="184"/>
      <c r="B819" s="155"/>
      <c r="C819" s="80"/>
      <c r="D819" s="30">
        <v>38</v>
      </c>
      <c r="E819" s="30">
        <v>38</v>
      </c>
      <c r="F819" s="30">
        <v>38</v>
      </c>
      <c r="G819" s="30">
        <v>39</v>
      </c>
      <c r="H819" s="30">
        <v>40</v>
      </c>
      <c r="I819" s="30">
        <v>42</v>
      </c>
      <c r="J819" s="155"/>
      <c r="K819" s="135" t="s">
        <v>13</v>
      </c>
      <c r="L819" s="8" t="s">
        <v>17</v>
      </c>
      <c r="M819" s="9" t="s">
        <v>27</v>
      </c>
      <c r="N819" s="6">
        <f t="shared" si="142"/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</row>
    <row r="820" spans="1:19" s="12" customFormat="1" ht="15">
      <c r="A820" s="184"/>
      <c r="B820" s="155"/>
      <c r="C820" s="80"/>
      <c r="D820" s="30"/>
      <c r="E820" s="30"/>
      <c r="F820" s="30">
        <v>1</v>
      </c>
      <c r="G820" s="30">
        <v>1</v>
      </c>
      <c r="H820" s="30">
        <v>1</v>
      </c>
      <c r="I820" s="30">
        <v>1</v>
      </c>
      <c r="J820" s="155"/>
      <c r="K820" s="135"/>
      <c r="L820" s="13" t="s">
        <v>19</v>
      </c>
      <c r="M820" s="9" t="s">
        <v>27</v>
      </c>
      <c r="N820" s="6">
        <f t="shared" si="142"/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</row>
    <row r="821" spans="1:19" s="12" customFormat="1" ht="15">
      <c r="A821" s="184"/>
      <c r="B821" s="155"/>
      <c r="C821" s="80"/>
      <c r="D821" s="30">
        <v>1</v>
      </c>
      <c r="E821" s="30">
        <v>1</v>
      </c>
      <c r="F821" s="30">
        <v>1</v>
      </c>
      <c r="G821" s="30">
        <v>1</v>
      </c>
      <c r="H821" s="30">
        <v>1</v>
      </c>
      <c r="I821" s="30">
        <v>1</v>
      </c>
      <c r="J821" s="155"/>
      <c r="K821" s="135"/>
      <c r="L821" s="14" t="s">
        <v>20</v>
      </c>
      <c r="M821" s="9" t="s">
        <v>27</v>
      </c>
      <c r="N821" s="6">
        <f t="shared" si="142"/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</row>
    <row r="822" spans="1:19" s="12" customFormat="1" ht="15">
      <c r="A822" s="184"/>
      <c r="B822" s="155"/>
      <c r="C822" s="80"/>
      <c r="D822" s="30">
        <v>5</v>
      </c>
      <c r="E822" s="30">
        <v>6</v>
      </c>
      <c r="F822" s="30">
        <v>7</v>
      </c>
      <c r="G822" s="30">
        <v>8</v>
      </c>
      <c r="H822" s="30">
        <v>9</v>
      </c>
      <c r="I822" s="30">
        <v>10</v>
      </c>
      <c r="J822" s="155"/>
      <c r="K822" s="135" t="s">
        <v>14</v>
      </c>
      <c r="L822" s="8" t="s">
        <v>17</v>
      </c>
      <c r="M822" s="9" t="s">
        <v>27</v>
      </c>
      <c r="N822" s="6">
        <f t="shared" si="142"/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</row>
    <row r="823" spans="1:19" s="12" customFormat="1" ht="15">
      <c r="A823" s="184"/>
      <c r="B823" s="155"/>
      <c r="C823" s="80"/>
      <c r="D823" s="30">
        <v>95</v>
      </c>
      <c r="E823" s="30">
        <v>95</v>
      </c>
      <c r="F823" s="30">
        <v>95</v>
      </c>
      <c r="G823" s="30">
        <v>95</v>
      </c>
      <c r="H823" s="30">
        <v>95</v>
      </c>
      <c r="I823" s="30">
        <v>95</v>
      </c>
      <c r="J823" s="155"/>
      <c r="K823" s="135"/>
      <c r="L823" s="13" t="s">
        <v>19</v>
      </c>
      <c r="M823" s="9" t="s">
        <v>27</v>
      </c>
      <c r="N823" s="6">
        <f t="shared" si="142"/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</row>
    <row r="824" spans="1:19" s="12" customFormat="1" ht="15">
      <c r="A824" s="184"/>
      <c r="B824" s="155"/>
      <c r="C824" s="80"/>
      <c r="D824" s="30">
        <v>263</v>
      </c>
      <c r="E824" s="30">
        <v>270</v>
      </c>
      <c r="F824" s="30">
        <v>277</v>
      </c>
      <c r="G824" s="30">
        <v>284</v>
      </c>
      <c r="H824" s="30">
        <v>291</v>
      </c>
      <c r="I824" s="30">
        <v>299</v>
      </c>
      <c r="J824" s="155"/>
      <c r="K824" s="135"/>
      <c r="L824" s="14" t="s">
        <v>20</v>
      </c>
      <c r="M824" s="9" t="s">
        <v>27</v>
      </c>
      <c r="N824" s="6">
        <f t="shared" si="142"/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</row>
    <row r="825" spans="1:19" s="12" customFormat="1" ht="15">
      <c r="A825" s="144" t="s">
        <v>21</v>
      </c>
      <c r="B825" s="144"/>
      <c r="C825" s="17"/>
      <c r="D825" s="17"/>
      <c r="E825" s="17"/>
      <c r="F825" s="17"/>
      <c r="G825" s="17"/>
      <c r="H825" s="17"/>
      <c r="I825" s="17"/>
      <c r="J825" s="144"/>
      <c r="K825" s="144"/>
      <c r="L825" s="8" t="s">
        <v>17</v>
      </c>
      <c r="M825" s="18" t="s">
        <v>27</v>
      </c>
      <c r="N825" s="37">
        <f t="shared" si="142"/>
        <v>0</v>
      </c>
      <c r="O825" s="38">
        <f aca="true" t="shared" si="143" ref="O825:S827">O813+O816+O819+O822</f>
        <v>0</v>
      </c>
      <c r="P825" s="38">
        <f t="shared" si="143"/>
        <v>0</v>
      </c>
      <c r="Q825" s="38">
        <f t="shared" si="143"/>
        <v>0</v>
      </c>
      <c r="R825" s="38">
        <f t="shared" si="143"/>
        <v>0</v>
      </c>
      <c r="S825" s="38">
        <f t="shared" si="143"/>
        <v>0</v>
      </c>
    </row>
    <row r="826" spans="1:19" s="12" customFormat="1" ht="15">
      <c r="A826" s="136"/>
      <c r="B826" s="136"/>
      <c r="C826" s="17"/>
      <c r="D826" s="17"/>
      <c r="E826" s="17"/>
      <c r="F826" s="17"/>
      <c r="G826" s="17"/>
      <c r="H826" s="17"/>
      <c r="I826" s="17"/>
      <c r="J826" s="136"/>
      <c r="K826" s="136"/>
      <c r="L826" s="13" t="s">
        <v>19</v>
      </c>
      <c r="M826" s="21" t="s">
        <v>27</v>
      </c>
      <c r="N826" s="39">
        <f t="shared" si="142"/>
        <v>9</v>
      </c>
      <c r="O826" s="40">
        <f t="shared" si="143"/>
        <v>1</v>
      </c>
      <c r="P826" s="40">
        <f t="shared" si="143"/>
        <v>2</v>
      </c>
      <c r="Q826" s="40">
        <f t="shared" si="143"/>
        <v>2</v>
      </c>
      <c r="R826" s="40">
        <f t="shared" si="143"/>
        <v>2</v>
      </c>
      <c r="S826" s="40">
        <f t="shared" si="143"/>
        <v>2</v>
      </c>
    </row>
    <row r="827" spans="1:19" s="12" customFormat="1" ht="15">
      <c r="A827" s="136"/>
      <c r="B827" s="136"/>
      <c r="C827" s="17"/>
      <c r="D827" s="17"/>
      <c r="E827" s="17"/>
      <c r="F827" s="17"/>
      <c r="G827" s="17"/>
      <c r="H827" s="17"/>
      <c r="I827" s="17"/>
      <c r="J827" s="136"/>
      <c r="K827" s="136"/>
      <c r="L827" s="14" t="s">
        <v>20</v>
      </c>
      <c r="M827" s="24" t="s">
        <v>27</v>
      </c>
      <c r="N827" s="41">
        <f t="shared" si="142"/>
        <v>257</v>
      </c>
      <c r="O827" s="42">
        <f t="shared" si="143"/>
        <v>50</v>
      </c>
      <c r="P827" s="42">
        <f t="shared" si="143"/>
        <v>51</v>
      </c>
      <c r="Q827" s="42">
        <f t="shared" si="143"/>
        <v>52</v>
      </c>
      <c r="R827" s="42">
        <f t="shared" si="143"/>
        <v>53</v>
      </c>
      <c r="S827" s="42">
        <f t="shared" si="143"/>
        <v>51</v>
      </c>
    </row>
    <row r="828" spans="1:19" s="12" customFormat="1" ht="15">
      <c r="A828" s="137"/>
      <c r="B828" s="137"/>
      <c r="C828" s="17"/>
      <c r="D828" s="17"/>
      <c r="E828" s="17"/>
      <c r="F828" s="17"/>
      <c r="G828" s="17"/>
      <c r="H828" s="17"/>
      <c r="I828" s="17"/>
      <c r="J828" s="137"/>
      <c r="K828" s="137"/>
      <c r="L828" s="27" t="s">
        <v>21</v>
      </c>
      <c r="M828" s="28" t="s">
        <v>27</v>
      </c>
      <c r="N828" s="29">
        <f aca="true" t="shared" si="144" ref="N828:S828">SUM(N825:N827)</f>
        <v>266</v>
      </c>
      <c r="O828" s="29">
        <f t="shared" si="144"/>
        <v>51</v>
      </c>
      <c r="P828" s="29">
        <f t="shared" si="144"/>
        <v>53</v>
      </c>
      <c r="Q828" s="29">
        <f t="shared" si="144"/>
        <v>54</v>
      </c>
      <c r="R828" s="29">
        <f t="shared" si="144"/>
        <v>55</v>
      </c>
      <c r="S828" s="29">
        <f t="shared" si="144"/>
        <v>53</v>
      </c>
    </row>
    <row r="829" spans="1:19" s="12" customFormat="1" ht="15">
      <c r="A829" s="155"/>
      <c r="B829" s="155" t="s">
        <v>114</v>
      </c>
      <c r="C829" s="43"/>
      <c r="D829" s="44">
        <v>502</v>
      </c>
      <c r="E829" s="44">
        <v>526</v>
      </c>
      <c r="F829" s="44">
        <v>544</v>
      </c>
      <c r="G829" s="44">
        <v>560</v>
      </c>
      <c r="H829" s="44">
        <v>581</v>
      </c>
      <c r="I829" s="44">
        <v>602</v>
      </c>
      <c r="J829" s="155" t="s">
        <v>115</v>
      </c>
      <c r="K829" s="157" t="s">
        <v>11</v>
      </c>
      <c r="L829" s="8" t="s">
        <v>17</v>
      </c>
      <c r="M829" s="45" t="s">
        <v>27</v>
      </c>
      <c r="N829" s="6"/>
      <c r="O829" s="11">
        <v>0</v>
      </c>
      <c r="P829" s="11">
        <v>0</v>
      </c>
      <c r="Q829" s="11">
        <v>0</v>
      </c>
      <c r="R829" s="11">
        <v>0</v>
      </c>
      <c r="S829" s="11">
        <v>0</v>
      </c>
    </row>
    <row r="830" spans="1:19" s="12" customFormat="1" ht="15">
      <c r="A830" s="155"/>
      <c r="B830" s="155"/>
      <c r="C830" s="65"/>
      <c r="D830" s="65"/>
      <c r="E830" s="65"/>
      <c r="F830" s="65"/>
      <c r="G830" s="65"/>
      <c r="H830" s="65"/>
      <c r="I830" s="65"/>
      <c r="J830" s="155"/>
      <c r="K830" s="157"/>
      <c r="L830" s="13" t="s">
        <v>19</v>
      </c>
      <c r="M830" s="9" t="s">
        <v>27</v>
      </c>
      <c r="N830" s="6"/>
      <c r="O830" s="11">
        <v>2</v>
      </c>
      <c r="P830" s="11">
        <v>2</v>
      </c>
      <c r="Q830" s="11">
        <v>2</v>
      </c>
      <c r="R830" s="11">
        <v>2</v>
      </c>
      <c r="S830" s="11">
        <v>2</v>
      </c>
    </row>
    <row r="831" spans="1:19" s="12" customFormat="1" ht="15">
      <c r="A831" s="155"/>
      <c r="B831" s="155"/>
      <c r="C831" s="65"/>
      <c r="D831" s="65"/>
      <c r="E831" s="65"/>
      <c r="F831" s="65"/>
      <c r="G831" s="65"/>
      <c r="H831" s="65"/>
      <c r="I831" s="65"/>
      <c r="J831" s="155"/>
      <c r="K831" s="157"/>
      <c r="L831" s="14" t="s">
        <v>20</v>
      </c>
      <c r="M831" s="9" t="s">
        <v>27</v>
      </c>
      <c r="N831" s="6"/>
      <c r="O831" s="11">
        <v>29</v>
      </c>
      <c r="P831" s="11">
        <v>31</v>
      </c>
      <c r="Q831" s="11">
        <v>32</v>
      </c>
      <c r="R831" s="11">
        <v>33</v>
      </c>
      <c r="S831" s="11">
        <v>33</v>
      </c>
    </row>
    <row r="832" spans="1:19" s="12" customFormat="1" ht="15">
      <c r="A832" s="155"/>
      <c r="B832" s="155"/>
      <c r="C832" s="73"/>
      <c r="D832" s="32">
        <v>15</v>
      </c>
      <c r="E832" s="32">
        <v>16</v>
      </c>
      <c r="F832" s="32">
        <v>17</v>
      </c>
      <c r="G832" s="32">
        <v>17</v>
      </c>
      <c r="H832" s="32">
        <v>17</v>
      </c>
      <c r="I832" s="32">
        <v>19</v>
      </c>
      <c r="J832" s="155"/>
      <c r="K832" s="158" t="s">
        <v>12</v>
      </c>
      <c r="L832" s="8" t="s">
        <v>17</v>
      </c>
      <c r="M832" s="9" t="s">
        <v>27</v>
      </c>
      <c r="N832" s="6">
        <f>SUM(O832:S832)</f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</row>
    <row r="833" spans="1:19" s="12" customFormat="1" ht="15">
      <c r="A833" s="155"/>
      <c r="B833" s="155"/>
      <c r="C833" s="73"/>
      <c r="D833" s="32">
        <v>20</v>
      </c>
      <c r="E833" s="32">
        <v>20</v>
      </c>
      <c r="F833" s="32">
        <v>21</v>
      </c>
      <c r="G833" s="32">
        <v>21</v>
      </c>
      <c r="H833" s="32">
        <v>22</v>
      </c>
      <c r="I833" s="32">
        <v>22</v>
      </c>
      <c r="J833" s="155"/>
      <c r="K833" s="158"/>
      <c r="L833" s="13" t="s">
        <v>19</v>
      </c>
      <c r="M833" s="9" t="s">
        <v>27</v>
      </c>
      <c r="N833" s="6"/>
      <c r="O833" s="11">
        <v>10</v>
      </c>
      <c r="P833" s="11">
        <v>6</v>
      </c>
      <c r="Q833" s="11">
        <v>6</v>
      </c>
      <c r="R833" s="11">
        <v>9</v>
      </c>
      <c r="S833" s="11">
        <v>6</v>
      </c>
    </row>
    <row r="834" spans="1:19" s="12" customFormat="1" ht="15">
      <c r="A834" s="155"/>
      <c r="B834" s="155"/>
      <c r="C834" s="165"/>
      <c r="D834" s="163">
        <v>40</v>
      </c>
      <c r="E834" s="163">
        <v>41</v>
      </c>
      <c r="F834" s="163">
        <v>42</v>
      </c>
      <c r="G834" s="163">
        <v>42</v>
      </c>
      <c r="H834" s="163">
        <v>43</v>
      </c>
      <c r="I834" s="163">
        <v>44</v>
      </c>
      <c r="J834" s="155"/>
      <c r="K834" s="158"/>
      <c r="L834" s="14" t="s">
        <v>20</v>
      </c>
      <c r="M834" s="9" t="s">
        <v>27</v>
      </c>
      <c r="N834" s="6"/>
      <c r="O834" s="11">
        <v>10</v>
      </c>
      <c r="P834" s="11">
        <v>6</v>
      </c>
      <c r="Q834" s="11">
        <v>6</v>
      </c>
      <c r="R834" s="11">
        <v>9</v>
      </c>
      <c r="S834" s="11">
        <v>6</v>
      </c>
    </row>
    <row r="835" spans="1:19" s="12" customFormat="1" ht="15">
      <c r="A835" s="155"/>
      <c r="B835" s="155"/>
      <c r="C835" s="165"/>
      <c r="D835" s="163"/>
      <c r="E835" s="163"/>
      <c r="F835" s="163"/>
      <c r="G835" s="163"/>
      <c r="H835" s="163"/>
      <c r="I835" s="163"/>
      <c r="J835" s="155"/>
      <c r="K835" s="135" t="s">
        <v>13</v>
      </c>
      <c r="L835" s="8" t="s">
        <v>17</v>
      </c>
      <c r="M835" s="9" t="s">
        <v>27</v>
      </c>
      <c r="N835" s="6">
        <f aca="true" t="shared" si="145" ref="N835:N840">SUM(O835:S835)</f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</row>
    <row r="836" spans="1:19" s="12" customFormat="1" ht="15">
      <c r="A836" s="155"/>
      <c r="B836" s="155"/>
      <c r="C836" s="165"/>
      <c r="D836" s="163">
        <v>12</v>
      </c>
      <c r="E836" s="163">
        <v>12</v>
      </c>
      <c r="F836" s="163">
        <v>13</v>
      </c>
      <c r="G836" s="163">
        <v>13</v>
      </c>
      <c r="H836" s="163">
        <v>14</v>
      </c>
      <c r="I836" s="163">
        <v>15</v>
      </c>
      <c r="J836" s="155"/>
      <c r="K836" s="135"/>
      <c r="L836" s="13" t="s">
        <v>19</v>
      </c>
      <c r="M836" s="9" t="s">
        <v>27</v>
      </c>
      <c r="N836" s="6">
        <f t="shared" si="145"/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</row>
    <row r="837" spans="1:19" s="12" customFormat="1" ht="15">
      <c r="A837" s="155"/>
      <c r="B837" s="155"/>
      <c r="C837" s="165"/>
      <c r="D837" s="163"/>
      <c r="E837" s="163"/>
      <c r="F837" s="163"/>
      <c r="G837" s="163"/>
      <c r="H837" s="163"/>
      <c r="I837" s="163"/>
      <c r="J837" s="155"/>
      <c r="K837" s="135"/>
      <c r="L837" s="14" t="s">
        <v>20</v>
      </c>
      <c r="M837" s="9" t="s">
        <v>27</v>
      </c>
      <c r="N837" s="6">
        <f t="shared" si="145"/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</row>
    <row r="838" spans="1:19" s="12" customFormat="1" ht="15">
      <c r="A838" s="155"/>
      <c r="B838" s="155"/>
      <c r="C838" s="165"/>
      <c r="D838" s="163">
        <v>10</v>
      </c>
      <c r="E838" s="186">
        <v>11</v>
      </c>
      <c r="F838" s="163">
        <v>12</v>
      </c>
      <c r="G838" s="163">
        <v>13</v>
      </c>
      <c r="H838" s="163">
        <v>14</v>
      </c>
      <c r="I838" s="163">
        <v>15</v>
      </c>
      <c r="J838" s="155"/>
      <c r="K838" s="135" t="s">
        <v>14</v>
      </c>
      <c r="L838" s="8" t="s">
        <v>17</v>
      </c>
      <c r="M838" s="9" t="s">
        <v>27</v>
      </c>
      <c r="N838" s="6">
        <f t="shared" si="145"/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</row>
    <row r="839" spans="1:19" s="12" customFormat="1" ht="15">
      <c r="A839" s="155"/>
      <c r="B839" s="155"/>
      <c r="C839" s="165"/>
      <c r="D839" s="163"/>
      <c r="E839" s="186"/>
      <c r="F839" s="163"/>
      <c r="G839" s="163"/>
      <c r="H839" s="163"/>
      <c r="I839" s="163"/>
      <c r="J839" s="155"/>
      <c r="K839" s="135"/>
      <c r="L839" s="13" t="s">
        <v>19</v>
      </c>
      <c r="M839" s="9" t="s">
        <v>27</v>
      </c>
      <c r="N839" s="6">
        <f t="shared" si="145"/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</row>
    <row r="840" spans="1:19" s="12" customFormat="1" ht="15">
      <c r="A840" s="155"/>
      <c r="B840" s="155"/>
      <c r="C840" s="73"/>
      <c r="D840" s="32">
        <v>27</v>
      </c>
      <c r="E840" s="32">
        <v>28</v>
      </c>
      <c r="F840" s="32">
        <v>30</v>
      </c>
      <c r="G840" s="32">
        <v>31</v>
      </c>
      <c r="H840" s="32">
        <v>32</v>
      </c>
      <c r="I840" s="32">
        <v>33</v>
      </c>
      <c r="J840" s="155"/>
      <c r="K840" s="135"/>
      <c r="L840" s="14" t="s">
        <v>20</v>
      </c>
      <c r="M840" s="9" t="s">
        <v>27</v>
      </c>
      <c r="N840" s="6">
        <f t="shared" si="145"/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</row>
    <row r="841" spans="1:19" s="12" customFormat="1" ht="15">
      <c r="A841" s="144" t="s">
        <v>21</v>
      </c>
      <c r="B841" s="144"/>
      <c r="C841" s="17"/>
      <c r="D841" s="17"/>
      <c r="E841" s="17"/>
      <c r="F841" s="17"/>
      <c r="G841" s="17"/>
      <c r="H841" s="17"/>
      <c r="I841" s="17"/>
      <c r="J841" s="144"/>
      <c r="K841" s="144"/>
      <c r="L841" s="8" t="s">
        <v>17</v>
      </c>
      <c r="M841" s="18" t="s">
        <v>27</v>
      </c>
      <c r="N841" s="37"/>
      <c r="O841" s="38">
        <f aca="true" t="shared" si="146" ref="O841:S843">O829+O832+O835+O838</f>
        <v>0</v>
      </c>
      <c r="P841" s="38">
        <f t="shared" si="146"/>
        <v>0</v>
      </c>
      <c r="Q841" s="38">
        <f t="shared" si="146"/>
        <v>0</v>
      </c>
      <c r="R841" s="38">
        <f t="shared" si="146"/>
        <v>0</v>
      </c>
      <c r="S841" s="38">
        <f t="shared" si="146"/>
        <v>0</v>
      </c>
    </row>
    <row r="842" spans="1:19" s="12" customFormat="1" ht="15">
      <c r="A842" s="136"/>
      <c r="B842" s="136"/>
      <c r="C842" s="17"/>
      <c r="D842" s="17"/>
      <c r="E842" s="17"/>
      <c r="F842" s="17"/>
      <c r="G842" s="17"/>
      <c r="H842" s="17"/>
      <c r="I842" s="17"/>
      <c r="J842" s="136"/>
      <c r="K842" s="136"/>
      <c r="L842" s="13" t="s">
        <v>19</v>
      </c>
      <c r="M842" s="21" t="s">
        <v>27</v>
      </c>
      <c r="N842" s="39"/>
      <c r="O842" s="40">
        <f t="shared" si="146"/>
        <v>12</v>
      </c>
      <c r="P842" s="40">
        <f t="shared" si="146"/>
        <v>8</v>
      </c>
      <c r="Q842" s="40">
        <f t="shared" si="146"/>
        <v>8</v>
      </c>
      <c r="R842" s="40">
        <f t="shared" si="146"/>
        <v>11</v>
      </c>
      <c r="S842" s="40">
        <f t="shared" si="146"/>
        <v>8</v>
      </c>
    </row>
    <row r="843" spans="1:19" s="12" customFormat="1" ht="15">
      <c r="A843" s="136"/>
      <c r="B843" s="136"/>
      <c r="C843" s="17"/>
      <c r="D843" s="17"/>
      <c r="E843" s="17"/>
      <c r="F843" s="17"/>
      <c r="G843" s="17"/>
      <c r="H843" s="17"/>
      <c r="I843" s="17"/>
      <c r="J843" s="136"/>
      <c r="K843" s="136"/>
      <c r="L843" s="14" t="s">
        <v>20</v>
      </c>
      <c r="M843" s="24" t="s">
        <v>27</v>
      </c>
      <c r="N843" s="41"/>
      <c r="O843" s="42">
        <f t="shared" si="146"/>
        <v>39</v>
      </c>
      <c r="P843" s="42">
        <f t="shared" si="146"/>
        <v>37</v>
      </c>
      <c r="Q843" s="42">
        <f t="shared" si="146"/>
        <v>38</v>
      </c>
      <c r="R843" s="42">
        <f t="shared" si="146"/>
        <v>42</v>
      </c>
      <c r="S843" s="42">
        <f t="shared" si="146"/>
        <v>39</v>
      </c>
    </row>
    <row r="844" spans="1:19" ht="15">
      <c r="A844" s="137"/>
      <c r="B844" s="137"/>
      <c r="C844" s="17"/>
      <c r="D844" s="17"/>
      <c r="E844" s="17"/>
      <c r="F844" s="17"/>
      <c r="G844" s="17"/>
      <c r="H844" s="17"/>
      <c r="I844" s="17"/>
      <c r="J844" s="137"/>
      <c r="K844" s="137"/>
      <c r="L844" s="27" t="s">
        <v>21</v>
      </c>
      <c r="M844" s="28" t="s">
        <v>27</v>
      </c>
      <c r="N844" s="29">
        <f aca="true" t="shared" si="147" ref="N844:S844">SUM(N841:N843)</f>
        <v>0</v>
      </c>
      <c r="O844" s="29">
        <f t="shared" si="147"/>
        <v>51</v>
      </c>
      <c r="P844" s="29">
        <f t="shared" si="147"/>
        <v>45</v>
      </c>
      <c r="Q844" s="29">
        <f t="shared" si="147"/>
        <v>46</v>
      </c>
      <c r="R844" s="29">
        <f t="shared" si="147"/>
        <v>53</v>
      </c>
      <c r="S844" s="29">
        <f t="shared" si="147"/>
        <v>47</v>
      </c>
    </row>
    <row r="845" spans="1:19" ht="15" customHeight="1">
      <c r="A845" s="151" t="s">
        <v>116</v>
      </c>
      <c r="B845" s="151" t="s">
        <v>117</v>
      </c>
      <c r="C845" s="81"/>
      <c r="D845" s="81"/>
      <c r="E845" s="81"/>
      <c r="F845" s="81"/>
      <c r="G845" s="81"/>
      <c r="H845" s="81"/>
      <c r="I845" s="81"/>
      <c r="J845" s="151" t="s">
        <v>147</v>
      </c>
      <c r="K845" s="143" t="s">
        <v>11</v>
      </c>
      <c r="L845" s="82" t="s">
        <v>17</v>
      </c>
      <c r="M845" s="9" t="s">
        <v>58</v>
      </c>
      <c r="N845" s="6">
        <f aca="true" t="shared" si="148" ref="N845:N859">SUM(O845:S845)</f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</row>
    <row r="846" spans="1:19" ht="15">
      <c r="A846" s="151"/>
      <c r="B846" s="151"/>
      <c r="C846" s="83"/>
      <c r="D846" s="83"/>
      <c r="E846" s="83"/>
      <c r="F846" s="83"/>
      <c r="G846" s="83"/>
      <c r="H846" s="83"/>
      <c r="I846" s="83"/>
      <c r="J846" s="151"/>
      <c r="K846" s="143"/>
      <c r="L846" s="84" t="s">
        <v>19</v>
      </c>
      <c r="M846" s="9" t="s">
        <v>58</v>
      </c>
      <c r="N846" s="6">
        <f t="shared" si="148"/>
        <v>111.5</v>
      </c>
      <c r="O846" s="11">
        <v>22.3</v>
      </c>
      <c r="P846" s="11">
        <v>22.3</v>
      </c>
      <c r="Q846" s="11">
        <v>22.3</v>
      </c>
      <c r="R846" s="11">
        <v>22.3</v>
      </c>
      <c r="S846" s="11">
        <v>22.3</v>
      </c>
    </row>
    <row r="847" spans="1:19" ht="15">
      <c r="A847" s="151"/>
      <c r="B847" s="151"/>
      <c r="C847" s="83"/>
      <c r="D847" s="83"/>
      <c r="E847" s="83"/>
      <c r="F847" s="83"/>
      <c r="G847" s="83"/>
      <c r="H847" s="83"/>
      <c r="I847" s="83"/>
      <c r="J847" s="151"/>
      <c r="K847" s="143"/>
      <c r="L847" s="85" t="s">
        <v>20</v>
      </c>
      <c r="M847" s="9" t="s">
        <v>58</v>
      </c>
      <c r="N847" s="6">
        <f t="shared" si="148"/>
        <v>1837</v>
      </c>
      <c r="O847" s="11">
        <v>367.4</v>
      </c>
      <c r="P847" s="11">
        <v>367.4</v>
      </c>
      <c r="Q847" s="11">
        <v>367.4</v>
      </c>
      <c r="R847" s="11">
        <v>367.4</v>
      </c>
      <c r="S847" s="11">
        <v>367.4</v>
      </c>
    </row>
    <row r="848" spans="1:19" ht="15">
      <c r="A848" s="151"/>
      <c r="B848" s="151"/>
      <c r="C848" s="83"/>
      <c r="D848" s="83"/>
      <c r="E848" s="83"/>
      <c r="F848" s="83"/>
      <c r="G848" s="83"/>
      <c r="H848" s="83"/>
      <c r="I848" s="83"/>
      <c r="J848" s="151"/>
      <c r="K848" s="202" t="s">
        <v>12</v>
      </c>
      <c r="L848" s="82" t="s">
        <v>17</v>
      </c>
      <c r="M848" s="9" t="s">
        <v>58</v>
      </c>
      <c r="N848" s="6">
        <f t="shared" si="148"/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</row>
    <row r="849" spans="1:19" ht="15">
      <c r="A849" s="151"/>
      <c r="B849" s="151"/>
      <c r="C849" s="83"/>
      <c r="D849" s="83"/>
      <c r="E849" s="83"/>
      <c r="F849" s="83"/>
      <c r="G849" s="83"/>
      <c r="H849" s="83"/>
      <c r="I849" s="83"/>
      <c r="J849" s="151"/>
      <c r="K849" s="202"/>
      <c r="L849" s="84" t="s">
        <v>19</v>
      </c>
      <c r="M849" s="9" t="s">
        <v>58</v>
      </c>
      <c r="N849" s="6">
        <f t="shared" si="148"/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</row>
    <row r="850" spans="1:19" ht="15">
      <c r="A850" s="151"/>
      <c r="B850" s="151"/>
      <c r="C850" s="83"/>
      <c r="D850" s="83"/>
      <c r="E850" s="83"/>
      <c r="F850" s="83"/>
      <c r="G850" s="83"/>
      <c r="H850" s="83"/>
      <c r="I850" s="83"/>
      <c r="J850" s="151"/>
      <c r="K850" s="202"/>
      <c r="L850" s="85" t="s">
        <v>20</v>
      </c>
      <c r="M850" s="9" t="s">
        <v>58</v>
      </c>
      <c r="N850" s="6">
        <f t="shared" si="148"/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</row>
    <row r="851" spans="1:19" ht="15">
      <c r="A851" s="151"/>
      <c r="B851" s="151"/>
      <c r="C851" s="83"/>
      <c r="D851" s="83"/>
      <c r="E851" s="83"/>
      <c r="F851" s="83"/>
      <c r="G851" s="83"/>
      <c r="H851" s="83"/>
      <c r="I851" s="83"/>
      <c r="J851" s="151"/>
      <c r="K851" s="133" t="s">
        <v>13</v>
      </c>
      <c r="L851" s="82" t="s">
        <v>17</v>
      </c>
      <c r="M851" s="9" t="s">
        <v>58</v>
      </c>
      <c r="N851" s="6">
        <f t="shared" si="148"/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</row>
    <row r="852" spans="1:19" ht="15">
      <c r="A852" s="151"/>
      <c r="B852" s="151"/>
      <c r="C852" s="83"/>
      <c r="D852" s="83"/>
      <c r="E852" s="83"/>
      <c r="F852" s="83"/>
      <c r="G852" s="83"/>
      <c r="H852" s="83"/>
      <c r="I852" s="83"/>
      <c r="J852" s="151"/>
      <c r="K852" s="133"/>
      <c r="L852" s="84" t="s">
        <v>19</v>
      </c>
      <c r="M852" s="9" t="s">
        <v>58</v>
      </c>
      <c r="N852" s="6">
        <f t="shared" si="148"/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</row>
    <row r="853" spans="1:19" ht="15">
      <c r="A853" s="151"/>
      <c r="B853" s="151"/>
      <c r="C853" s="83"/>
      <c r="D853" s="83"/>
      <c r="E853" s="83"/>
      <c r="F853" s="83"/>
      <c r="G853" s="83"/>
      <c r="H853" s="83"/>
      <c r="I853" s="83"/>
      <c r="J853" s="151"/>
      <c r="K853" s="133"/>
      <c r="L853" s="85" t="s">
        <v>20</v>
      </c>
      <c r="M853" s="9" t="s">
        <v>58</v>
      </c>
      <c r="N853" s="6">
        <f t="shared" si="148"/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</row>
    <row r="854" spans="1:19" ht="15" customHeight="1">
      <c r="A854" s="151"/>
      <c r="B854" s="151"/>
      <c r="C854" s="83"/>
      <c r="D854" s="83"/>
      <c r="E854" s="83"/>
      <c r="F854" s="83"/>
      <c r="G854" s="83"/>
      <c r="H854" s="83"/>
      <c r="I854" s="83"/>
      <c r="J854" s="151"/>
      <c r="K854" s="133" t="s">
        <v>14</v>
      </c>
      <c r="L854" s="82" t="s">
        <v>17</v>
      </c>
      <c r="M854" s="9" t="s">
        <v>58</v>
      </c>
      <c r="N854" s="6">
        <f t="shared" si="148"/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</row>
    <row r="855" spans="1:19" ht="15">
      <c r="A855" s="151"/>
      <c r="B855" s="151"/>
      <c r="C855" s="83"/>
      <c r="D855" s="83"/>
      <c r="E855" s="83"/>
      <c r="F855" s="83"/>
      <c r="G855" s="83"/>
      <c r="H855" s="83"/>
      <c r="I855" s="83"/>
      <c r="J855" s="151"/>
      <c r="K855" s="133"/>
      <c r="L855" s="84" t="s">
        <v>19</v>
      </c>
      <c r="M855" s="9" t="s">
        <v>58</v>
      </c>
      <c r="N855" s="6">
        <f t="shared" si="148"/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</row>
    <row r="856" spans="1:19" ht="15">
      <c r="A856" s="151"/>
      <c r="B856" s="151"/>
      <c r="C856" s="83"/>
      <c r="D856" s="83"/>
      <c r="E856" s="83"/>
      <c r="F856" s="83"/>
      <c r="G856" s="83"/>
      <c r="H856" s="83"/>
      <c r="I856" s="83"/>
      <c r="J856" s="151"/>
      <c r="K856" s="133"/>
      <c r="L856" s="85" t="s">
        <v>20</v>
      </c>
      <c r="M856" s="9" t="s">
        <v>58</v>
      </c>
      <c r="N856" s="6">
        <f t="shared" si="148"/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</row>
    <row r="857" spans="1:19" ht="15">
      <c r="A857" s="144" t="s">
        <v>21</v>
      </c>
      <c r="B857" s="144"/>
      <c r="C857" s="17"/>
      <c r="D857" s="17"/>
      <c r="E857" s="17"/>
      <c r="F857" s="17"/>
      <c r="G857" s="17"/>
      <c r="H857" s="17"/>
      <c r="I857" s="17"/>
      <c r="J857" s="144"/>
      <c r="K857" s="144"/>
      <c r="L857" s="8" t="s">
        <v>17</v>
      </c>
      <c r="M857" s="18" t="s">
        <v>58</v>
      </c>
      <c r="N857" s="37">
        <f t="shared" si="148"/>
        <v>0</v>
      </c>
      <c r="O857" s="38">
        <f aca="true" t="shared" si="149" ref="O857:S859">O845+O848+O851+O854</f>
        <v>0</v>
      </c>
      <c r="P857" s="38">
        <f t="shared" si="149"/>
        <v>0</v>
      </c>
      <c r="Q857" s="38">
        <f t="shared" si="149"/>
        <v>0</v>
      </c>
      <c r="R857" s="38">
        <f t="shared" si="149"/>
        <v>0</v>
      </c>
      <c r="S857" s="38">
        <f t="shared" si="149"/>
        <v>0</v>
      </c>
    </row>
    <row r="858" spans="1:19" ht="15">
      <c r="A858" s="136"/>
      <c r="B858" s="136"/>
      <c r="C858" s="17"/>
      <c r="D858" s="17"/>
      <c r="E858" s="17"/>
      <c r="F858" s="17"/>
      <c r="G858" s="17"/>
      <c r="H858" s="17"/>
      <c r="I858" s="17"/>
      <c r="J858" s="136"/>
      <c r="K858" s="136"/>
      <c r="L858" s="13" t="s">
        <v>19</v>
      </c>
      <c r="M858" s="21" t="s">
        <v>58</v>
      </c>
      <c r="N858" s="39">
        <f t="shared" si="148"/>
        <v>111.5</v>
      </c>
      <c r="O858" s="40">
        <f t="shared" si="149"/>
        <v>22.3</v>
      </c>
      <c r="P858" s="40">
        <f t="shared" si="149"/>
        <v>22.3</v>
      </c>
      <c r="Q858" s="40">
        <f t="shared" si="149"/>
        <v>22.3</v>
      </c>
      <c r="R858" s="40">
        <f t="shared" si="149"/>
        <v>22.3</v>
      </c>
      <c r="S858" s="40">
        <f t="shared" si="149"/>
        <v>22.3</v>
      </c>
    </row>
    <row r="859" spans="1:19" ht="15">
      <c r="A859" s="136"/>
      <c r="B859" s="136"/>
      <c r="C859" s="17"/>
      <c r="D859" s="17"/>
      <c r="E859" s="17"/>
      <c r="F859" s="17"/>
      <c r="G859" s="17"/>
      <c r="H859" s="17"/>
      <c r="I859" s="17"/>
      <c r="J859" s="136"/>
      <c r="K859" s="136"/>
      <c r="L859" s="14" t="s">
        <v>20</v>
      </c>
      <c r="M859" s="24" t="s">
        <v>58</v>
      </c>
      <c r="N859" s="41">
        <f t="shared" si="148"/>
        <v>1837</v>
      </c>
      <c r="O859" s="42">
        <f t="shared" si="149"/>
        <v>367.4</v>
      </c>
      <c r="P859" s="42">
        <f t="shared" si="149"/>
        <v>367.4</v>
      </c>
      <c r="Q859" s="42">
        <f t="shared" si="149"/>
        <v>367.4</v>
      </c>
      <c r="R859" s="42">
        <f t="shared" si="149"/>
        <v>367.4</v>
      </c>
      <c r="S859" s="42">
        <f t="shared" si="149"/>
        <v>367.4</v>
      </c>
    </row>
    <row r="860" spans="1:19" ht="15">
      <c r="A860" s="137"/>
      <c r="B860" s="137"/>
      <c r="C860" s="17"/>
      <c r="D860" s="17"/>
      <c r="E860" s="17"/>
      <c r="F860" s="17"/>
      <c r="G860" s="17"/>
      <c r="H860" s="17"/>
      <c r="I860" s="17"/>
      <c r="J860" s="137"/>
      <c r="K860" s="137"/>
      <c r="L860" s="27" t="s">
        <v>21</v>
      </c>
      <c r="M860" s="28" t="s">
        <v>58</v>
      </c>
      <c r="N860" s="29">
        <f aca="true" t="shared" si="150" ref="N860:S860">SUM(N857:N859)</f>
        <v>1948.5</v>
      </c>
      <c r="O860" s="29">
        <f t="shared" si="150"/>
        <v>389.7</v>
      </c>
      <c r="P860" s="29">
        <f t="shared" si="150"/>
        <v>389.7</v>
      </c>
      <c r="Q860" s="29">
        <f t="shared" si="150"/>
        <v>389.7</v>
      </c>
      <c r="R860" s="29">
        <f t="shared" si="150"/>
        <v>389.7</v>
      </c>
      <c r="S860" s="29">
        <f t="shared" si="150"/>
        <v>389.7</v>
      </c>
    </row>
    <row r="861" spans="1:19" ht="15" customHeight="1">
      <c r="A861" s="138" t="s">
        <v>119</v>
      </c>
      <c r="B861" s="141"/>
      <c r="C861" s="86"/>
      <c r="D861" s="86"/>
      <c r="E861" s="86"/>
      <c r="F861" s="86"/>
      <c r="G861" s="86"/>
      <c r="H861" s="86"/>
      <c r="I861" s="86"/>
      <c r="J861" s="142" t="s">
        <v>120</v>
      </c>
      <c r="K861" s="143" t="s">
        <v>11</v>
      </c>
      <c r="L861" s="82" t="s">
        <v>17</v>
      </c>
      <c r="M861" s="9" t="s">
        <v>121</v>
      </c>
      <c r="N861" s="6">
        <f aca="true" t="shared" si="151" ref="N861:N875">SUM(O861:S861)</f>
        <v>30</v>
      </c>
      <c r="O861" s="11">
        <v>6</v>
      </c>
      <c r="P861" s="11">
        <v>6</v>
      </c>
      <c r="Q861" s="11">
        <v>6</v>
      </c>
      <c r="R861" s="11">
        <v>6</v>
      </c>
      <c r="S861" s="11">
        <v>6</v>
      </c>
    </row>
    <row r="862" spans="1:19" ht="15">
      <c r="A862" s="139"/>
      <c r="B862" s="141"/>
      <c r="C862" s="86"/>
      <c r="D862" s="86"/>
      <c r="E862" s="86"/>
      <c r="F862" s="86"/>
      <c r="G862" s="86"/>
      <c r="H862" s="86"/>
      <c r="I862" s="86"/>
      <c r="J862" s="142"/>
      <c r="K862" s="143"/>
      <c r="L862" s="84" t="s">
        <v>19</v>
      </c>
      <c r="M862" s="9" t="s">
        <v>121</v>
      </c>
      <c r="N862" s="6">
        <f t="shared" si="151"/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</row>
    <row r="863" spans="1:19" ht="15">
      <c r="A863" s="139"/>
      <c r="B863" s="141"/>
      <c r="C863" s="86"/>
      <c r="D863" s="86"/>
      <c r="E863" s="86"/>
      <c r="F863" s="86"/>
      <c r="G863" s="86"/>
      <c r="H863" s="86"/>
      <c r="I863" s="86"/>
      <c r="J863" s="142"/>
      <c r="K863" s="143"/>
      <c r="L863" s="85" t="s">
        <v>20</v>
      </c>
      <c r="M863" s="9" t="s">
        <v>121</v>
      </c>
      <c r="N863" s="6">
        <f t="shared" si="151"/>
        <v>1</v>
      </c>
      <c r="O863" s="11">
        <v>1</v>
      </c>
      <c r="P863" s="11">
        <v>0</v>
      </c>
      <c r="Q863" s="11">
        <v>0</v>
      </c>
      <c r="R863" s="11">
        <v>0</v>
      </c>
      <c r="S863" s="11">
        <v>0</v>
      </c>
    </row>
    <row r="864" spans="1:19" ht="15">
      <c r="A864" s="139"/>
      <c r="B864" s="141"/>
      <c r="C864" s="86"/>
      <c r="D864" s="86"/>
      <c r="E864" s="86"/>
      <c r="F864" s="86"/>
      <c r="G864" s="86"/>
      <c r="H864" s="86"/>
      <c r="I864" s="86"/>
      <c r="J864" s="142"/>
      <c r="K864" s="133" t="s">
        <v>12</v>
      </c>
      <c r="L864" s="82" t="s">
        <v>17</v>
      </c>
      <c r="M864" s="9" t="s">
        <v>121</v>
      </c>
      <c r="N864" s="6">
        <f t="shared" si="151"/>
        <v>92</v>
      </c>
      <c r="O864" s="11">
        <v>92</v>
      </c>
      <c r="P864" s="11">
        <v>0</v>
      </c>
      <c r="Q864" s="11">
        <v>0</v>
      </c>
      <c r="R864" s="11">
        <v>0</v>
      </c>
      <c r="S864" s="11">
        <v>0</v>
      </c>
    </row>
    <row r="865" spans="1:19" ht="15">
      <c r="A865" s="139"/>
      <c r="B865" s="141"/>
      <c r="C865" s="86"/>
      <c r="D865" s="86"/>
      <c r="E865" s="86"/>
      <c r="F865" s="86"/>
      <c r="G865" s="86"/>
      <c r="H865" s="86"/>
      <c r="I865" s="86"/>
      <c r="J865" s="142"/>
      <c r="K865" s="133"/>
      <c r="L865" s="84" t="s">
        <v>19</v>
      </c>
      <c r="M865" s="9" t="s">
        <v>121</v>
      </c>
      <c r="N865" s="6">
        <f t="shared" si="151"/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</row>
    <row r="866" spans="1:19" ht="15">
      <c r="A866" s="139"/>
      <c r="B866" s="141"/>
      <c r="C866" s="86"/>
      <c r="D866" s="86"/>
      <c r="E866" s="86"/>
      <c r="F866" s="86"/>
      <c r="G866" s="86"/>
      <c r="H866" s="86"/>
      <c r="I866" s="86"/>
      <c r="J866" s="142"/>
      <c r="K866" s="133"/>
      <c r="L866" s="85" t="s">
        <v>20</v>
      </c>
      <c r="M866" s="9" t="s">
        <v>121</v>
      </c>
      <c r="N866" s="6">
        <f t="shared" si="151"/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</row>
    <row r="867" spans="1:19" ht="15">
      <c r="A867" s="139"/>
      <c r="B867" s="141"/>
      <c r="C867" s="86"/>
      <c r="D867" s="86"/>
      <c r="E867" s="86"/>
      <c r="F867" s="86"/>
      <c r="G867" s="86"/>
      <c r="H867" s="86"/>
      <c r="I867" s="86"/>
      <c r="J867" s="142"/>
      <c r="K867" s="133" t="s">
        <v>13</v>
      </c>
      <c r="L867" s="82" t="s">
        <v>17</v>
      </c>
      <c r="M867" s="9" t="s">
        <v>121</v>
      </c>
      <c r="N867" s="6">
        <f t="shared" si="151"/>
        <v>0</v>
      </c>
      <c r="O867" s="11"/>
      <c r="P867" s="11"/>
      <c r="Q867" s="11"/>
      <c r="R867" s="11"/>
      <c r="S867" s="11"/>
    </row>
    <row r="868" spans="1:19" ht="15">
      <c r="A868" s="139"/>
      <c r="B868" s="141"/>
      <c r="C868" s="86"/>
      <c r="D868" s="86"/>
      <c r="E868" s="86"/>
      <c r="F868" s="86"/>
      <c r="G868" s="86"/>
      <c r="H868" s="86"/>
      <c r="I868" s="86"/>
      <c r="J868" s="142"/>
      <c r="K868" s="133"/>
      <c r="L868" s="84" t="s">
        <v>19</v>
      </c>
      <c r="M868" s="9" t="s">
        <v>121</v>
      </c>
      <c r="N868" s="6">
        <f t="shared" si="151"/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</row>
    <row r="869" spans="1:19" ht="15">
      <c r="A869" s="139"/>
      <c r="B869" s="141"/>
      <c r="C869" s="86"/>
      <c r="D869" s="86"/>
      <c r="E869" s="86"/>
      <c r="F869" s="86"/>
      <c r="G869" s="86"/>
      <c r="H869" s="86"/>
      <c r="I869" s="86"/>
      <c r="J869" s="142"/>
      <c r="K869" s="133"/>
      <c r="L869" s="85" t="s">
        <v>20</v>
      </c>
      <c r="M869" s="9" t="s">
        <v>121</v>
      </c>
      <c r="N869" s="6">
        <f t="shared" si="151"/>
        <v>31</v>
      </c>
      <c r="O869" s="11">
        <v>7</v>
      </c>
      <c r="P869" s="11">
        <v>6</v>
      </c>
      <c r="Q869" s="11">
        <v>6</v>
      </c>
      <c r="R869" s="11">
        <v>6</v>
      </c>
      <c r="S869" s="11">
        <v>6</v>
      </c>
    </row>
    <row r="870" spans="1:19" ht="15" customHeight="1">
      <c r="A870" s="139"/>
      <c r="B870" s="141"/>
      <c r="C870" s="86"/>
      <c r="D870" s="86"/>
      <c r="E870" s="86"/>
      <c r="F870" s="86"/>
      <c r="G870" s="86"/>
      <c r="H870" s="86"/>
      <c r="I870" s="86"/>
      <c r="J870" s="142"/>
      <c r="K870" s="133" t="s">
        <v>14</v>
      </c>
      <c r="L870" s="82" t="s">
        <v>17</v>
      </c>
      <c r="M870" s="9" t="s">
        <v>121</v>
      </c>
      <c r="N870" s="6">
        <f t="shared" si="151"/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</row>
    <row r="871" spans="1:19" ht="15">
      <c r="A871" s="139"/>
      <c r="B871" s="141"/>
      <c r="C871" s="86"/>
      <c r="D871" s="86"/>
      <c r="E871" s="86"/>
      <c r="F871" s="86"/>
      <c r="G871" s="86"/>
      <c r="H871" s="86"/>
      <c r="I871" s="86"/>
      <c r="J871" s="142"/>
      <c r="K871" s="133"/>
      <c r="L871" s="84" t="s">
        <v>19</v>
      </c>
      <c r="M871" s="9" t="s">
        <v>121</v>
      </c>
      <c r="N871" s="6">
        <f t="shared" si="151"/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</row>
    <row r="872" spans="1:19" ht="15">
      <c r="A872" s="140"/>
      <c r="B872" s="141"/>
      <c r="C872" s="86"/>
      <c r="D872" s="86"/>
      <c r="E872" s="86"/>
      <c r="F872" s="86"/>
      <c r="G872" s="86"/>
      <c r="H872" s="86"/>
      <c r="I872" s="86"/>
      <c r="J872" s="142"/>
      <c r="K872" s="133"/>
      <c r="L872" s="85" t="s">
        <v>20</v>
      </c>
      <c r="M872" s="9" t="s">
        <v>121</v>
      </c>
      <c r="N872" s="6">
        <f t="shared" si="151"/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</row>
    <row r="873" spans="1:19" ht="15">
      <c r="A873" s="144" t="s">
        <v>21</v>
      </c>
      <c r="B873" s="144"/>
      <c r="C873" s="17"/>
      <c r="D873" s="17"/>
      <c r="E873" s="17"/>
      <c r="F873" s="17"/>
      <c r="G873" s="17"/>
      <c r="H873" s="17"/>
      <c r="I873" s="17"/>
      <c r="J873" s="144"/>
      <c r="K873" s="144"/>
      <c r="L873" s="8" t="s">
        <v>17</v>
      </c>
      <c r="M873" s="18" t="s">
        <v>121</v>
      </c>
      <c r="N873" s="37">
        <f t="shared" si="151"/>
        <v>122</v>
      </c>
      <c r="O873" s="38">
        <f aca="true" t="shared" si="152" ref="O873:S875">O861+O864+O867+O870</f>
        <v>98</v>
      </c>
      <c r="P873" s="38">
        <f t="shared" si="152"/>
        <v>6</v>
      </c>
      <c r="Q873" s="38">
        <f t="shared" si="152"/>
        <v>6</v>
      </c>
      <c r="R873" s="38">
        <f t="shared" si="152"/>
        <v>6</v>
      </c>
      <c r="S873" s="38">
        <f t="shared" si="152"/>
        <v>6</v>
      </c>
    </row>
    <row r="874" spans="1:19" ht="15">
      <c r="A874" s="136"/>
      <c r="B874" s="136"/>
      <c r="C874" s="17"/>
      <c r="D874" s="17"/>
      <c r="E874" s="17"/>
      <c r="F874" s="17"/>
      <c r="G874" s="17"/>
      <c r="H874" s="17"/>
      <c r="I874" s="17"/>
      <c r="J874" s="136"/>
      <c r="K874" s="136"/>
      <c r="L874" s="13" t="s">
        <v>19</v>
      </c>
      <c r="M874" s="21" t="s">
        <v>121</v>
      </c>
      <c r="N874" s="39">
        <f t="shared" si="151"/>
        <v>0</v>
      </c>
      <c r="O874" s="40">
        <f t="shared" si="152"/>
        <v>0</v>
      </c>
      <c r="P874" s="40">
        <f t="shared" si="152"/>
        <v>0</v>
      </c>
      <c r="Q874" s="40">
        <f t="shared" si="152"/>
        <v>0</v>
      </c>
      <c r="R874" s="40">
        <f t="shared" si="152"/>
        <v>0</v>
      </c>
      <c r="S874" s="40">
        <f t="shared" si="152"/>
        <v>0</v>
      </c>
    </row>
    <row r="875" spans="1:19" ht="15">
      <c r="A875" s="136"/>
      <c r="B875" s="136"/>
      <c r="C875" s="17"/>
      <c r="D875" s="17"/>
      <c r="E875" s="17"/>
      <c r="F875" s="17"/>
      <c r="G875" s="17"/>
      <c r="H875" s="17"/>
      <c r="I875" s="17"/>
      <c r="J875" s="136"/>
      <c r="K875" s="136"/>
      <c r="L875" s="14" t="s">
        <v>20</v>
      </c>
      <c r="M875" s="24" t="s">
        <v>121</v>
      </c>
      <c r="N875" s="41">
        <f t="shared" si="151"/>
        <v>32</v>
      </c>
      <c r="O875" s="42">
        <f t="shared" si="152"/>
        <v>8</v>
      </c>
      <c r="P875" s="42">
        <f t="shared" si="152"/>
        <v>6</v>
      </c>
      <c r="Q875" s="42">
        <f t="shared" si="152"/>
        <v>6</v>
      </c>
      <c r="R875" s="42">
        <f t="shared" si="152"/>
        <v>6</v>
      </c>
      <c r="S875" s="42">
        <f t="shared" si="152"/>
        <v>6</v>
      </c>
    </row>
    <row r="876" spans="1:19" ht="15">
      <c r="A876" s="137"/>
      <c r="B876" s="137"/>
      <c r="C876" s="17"/>
      <c r="D876" s="17"/>
      <c r="E876" s="17"/>
      <c r="F876" s="17"/>
      <c r="G876" s="17"/>
      <c r="H876" s="17"/>
      <c r="I876" s="17"/>
      <c r="J876" s="137"/>
      <c r="K876" s="137"/>
      <c r="L876" s="27" t="s">
        <v>21</v>
      </c>
      <c r="M876" s="28" t="s">
        <v>121</v>
      </c>
      <c r="N876" s="29">
        <f aca="true" t="shared" si="153" ref="N876:S876">SUM(N873:N875)</f>
        <v>154</v>
      </c>
      <c r="O876" s="29">
        <f t="shared" si="153"/>
        <v>106</v>
      </c>
      <c r="P876" s="29">
        <f t="shared" si="153"/>
        <v>12</v>
      </c>
      <c r="Q876" s="29">
        <f t="shared" si="153"/>
        <v>12</v>
      </c>
      <c r="R876" s="29">
        <f t="shared" si="153"/>
        <v>12</v>
      </c>
      <c r="S876" s="29">
        <f t="shared" si="153"/>
        <v>12</v>
      </c>
    </row>
    <row r="880" spans="2:14" ht="18.75">
      <c r="B880" s="201" t="s">
        <v>152</v>
      </c>
      <c r="C880" s="201"/>
      <c r="D880" s="201"/>
      <c r="E880" s="201"/>
      <c r="F880" s="201"/>
      <c r="G880" s="201"/>
      <c r="H880" s="201"/>
      <c r="I880" s="201"/>
      <c r="J880" s="201"/>
      <c r="K880" s="201"/>
      <c r="L880" s="201"/>
      <c r="M880" s="122"/>
      <c r="N880" s="122"/>
    </row>
    <row r="881" spans="2:14" ht="18.75">
      <c r="B881" s="131" t="s">
        <v>153</v>
      </c>
      <c r="K881" s="120"/>
      <c r="L881" s="121"/>
      <c r="M881" s="122"/>
      <c r="N881" s="122"/>
    </row>
    <row r="882" spans="2:14" ht="18.75">
      <c r="B882" s="132" t="s">
        <v>154</v>
      </c>
      <c r="K882" s="120"/>
      <c r="L882" s="121"/>
      <c r="M882" s="122"/>
      <c r="N882" s="122"/>
    </row>
    <row r="883" spans="2:14" ht="18.75">
      <c r="B883" s="132" t="s">
        <v>155</v>
      </c>
      <c r="K883" s="120"/>
      <c r="L883" s="121"/>
      <c r="M883" s="122"/>
      <c r="N883" s="122"/>
    </row>
    <row r="884" spans="2:14" ht="18.75">
      <c r="B884" s="132" t="s">
        <v>156</v>
      </c>
      <c r="K884" s="120"/>
      <c r="L884" s="121"/>
      <c r="M884" s="131" t="s">
        <v>157</v>
      </c>
      <c r="N884" s="122"/>
    </row>
    <row r="885" spans="11:14" ht="15">
      <c r="K885" s="120"/>
      <c r="L885" s="121"/>
      <c r="M885" s="122"/>
      <c r="N885" s="122"/>
    </row>
  </sheetData>
  <sheetProtection/>
  <mergeCells count="1074">
    <mergeCell ref="B880:L880"/>
    <mergeCell ref="A841:A844"/>
    <mergeCell ref="B841:B844"/>
    <mergeCell ref="J841:J844"/>
    <mergeCell ref="K841:K844"/>
    <mergeCell ref="A845:A856"/>
    <mergeCell ref="B845:B856"/>
    <mergeCell ref="J845:J856"/>
    <mergeCell ref="K845:K847"/>
    <mergeCell ref="K848:K850"/>
    <mergeCell ref="A825:A828"/>
    <mergeCell ref="B825:B828"/>
    <mergeCell ref="J825:J828"/>
    <mergeCell ref="K825:K828"/>
    <mergeCell ref="K777:K780"/>
    <mergeCell ref="A793:A796"/>
    <mergeCell ref="B793:B796"/>
    <mergeCell ref="J793:J796"/>
    <mergeCell ref="K793:K796"/>
    <mergeCell ref="G789:G791"/>
    <mergeCell ref="A781:A792"/>
    <mergeCell ref="B781:B792"/>
    <mergeCell ref="J781:J792"/>
    <mergeCell ref="C786:C788"/>
    <mergeCell ref="A761:A764"/>
    <mergeCell ref="B761:B764"/>
    <mergeCell ref="J761:J764"/>
    <mergeCell ref="K761:K764"/>
    <mergeCell ref="K729:K732"/>
    <mergeCell ref="A713:A716"/>
    <mergeCell ref="B713:B716"/>
    <mergeCell ref="J713:J716"/>
    <mergeCell ref="K726:K728"/>
    <mergeCell ref="A669:A680"/>
    <mergeCell ref="K672:K674"/>
    <mergeCell ref="K675:K677"/>
    <mergeCell ref="A697:A700"/>
    <mergeCell ref="B697:B700"/>
    <mergeCell ref="J697:J700"/>
    <mergeCell ref="K697:K700"/>
    <mergeCell ref="A681:A684"/>
    <mergeCell ref="B681:B684"/>
    <mergeCell ref="J681:J684"/>
    <mergeCell ref="K681:K684"/>
    <mergeCell ref="A649:A652"/>
    <mergeCell ref="B649:B652"/>
    <mergeCell ref="J649:J652"/>
    <mergeCell ref="K649:K652"/>
    <mergeCell ref="J617:J620"/>
    <mergeCell ref="K617:K620"/>
    <mergeCell ref="A633:A636"/>
    <mergeCell ref="B633:B636"/>
    <mergeCell ref="J633:J636"/>
    <mergeCell ref="K633:K636"/>
    <mergeCell ref="G621:G622"/>
    <mergeCell ref="C621:C622"/>
    <mergeCell ref="C623:C624"/>
    <mergeCell ref="A585:A588"/>
    <mergeCell ref="B585:B588"/>
    <mergeCell ref="J585:J588"/>
    <mergeCell ref="K585:K588"/>
    <mergeCell ref="K133:K136"/>
    <mergeCell ref="L251:L252"/>
    <mergeCell ref="L245:L246"/>
    <mergeCell ref="L247:L248"/>
    <mergeCell ref="L249:L250"/>
    <mergeCell ref="K149:K152"/>
    <mergeCell ref="K140:K142"/>
    <mergeCell ref="K143:K145"/>
    <mergeCell ref="K146:K148"/>
    <mergeCell ref="K172:K174"/>
    <mergeCell ref="A105:A116"/>
    <mergeCell ref="A149:A152"/>
    <mergeCell ref="B149:B152"/>
    <mergeCell ref="J149:J152"/>
    <mergeCell ref="A133:A136"/>
    <mergeCell ref="B133:B136"/>
    <mergeCell ref="J133:J136"/>
    <mergeCell ref="A117:A120"/>
    <mergeCell ref="B117:B120"/>
    <mergeCell ref="J117:J120"/>
    <mergeCell ref="J89:J100"/>
    <mergeCell ref="K108:K110"/>
    <mergeCell ref="K111:K113"/>
    <mergeCell ref="K114:K116"/>
    <mergeCell ref="K89:K91"/>
    <mergeCell ref="K92:K94"/>
    <mergeCell ref="K95:K97"/>
    <mergeCell ref="K117:K120"/>
    <mergeCell ref="A85:A88"/>
    <mergeCell ref="K50:K52"/>
    <mergeCell ref="K44:K46"/>
    <mergeCell ref="K47:K49"/>
    <mergeCell ref="J41:J52"/>
    <mergeCell ref="K85:K88"/>
    <mergeCell ref="A69:A72"/>
    <mergeCell ref="B69:B72"/>
    <mergeCell ref="J69:J72"/>
    <mergeCell ref="K69:K72"/>
    <mergeCell ref="A53:A56"/>
    <mergeCell ref="B53:B56"/>
    <mergeCell ref="J53:J56"/>
    <mergeCell ref="K53:K56"/>
    <mergeCell ref="H64:H65"/>
    <mergeCell ref="C66:C67"/>
    <mergeCell ref="D66:D67"/>
    <mergeCell ref="E66:E67"/>
    <mergeCell ref="F66:F67"/>
    <mergeCell ref="B165:B168"/>
    <mergeCell ref="J165:J168"/>
    <mergeCell ref="A181:A184"/>
    <mergeCell ref="B181:B184"/>
    <mergeCell ref="J181:J184"/>
    <mergeCell ref="K745:K748"/>
    <mergeCell ref="A153:A164"/>
    <mergeCell ref="B153:B164"/>
    <mergeCell ref="J153:J164"/>
    <mergeCell ref="K153:K155"/>
    <mergeCell ref="K156:K158"/>
    <mergeCell ref="K159:K161"/>
    <mergeCell ref="K162:K164"/>
    <mergeCell ref="A165:A168"/>
    <mergeCell ref="K175:K177"/>
    <mergeCell ref="K601:K604"/>
    <mergeCell ref="J733:J744"/>
    <mergeCell ref="K733:K735"/>
    <mergeCell ref="K736:K738"/>
    <mergeCell ref="K739:K741"/>
    <mergeCell ref="K742:K744"/>
    <mergeCell ref="K713:K716"/>
    <mergeCell ref="J717:J728"/>
    <mergeCell ref="K717:K719"/>
    <mergeCell ref="J729:J732"/>
    <mergeCell ref="L533:L534"/>
    <mergeCell ref="L535:L536"/>
    <mergeCell ref="L537:L538"/>
    <mergeCell ref="A533:A540"/>
    <mergeCell ref="B533:B540"/>
    <mergeCell ref="J533:J540"/>
    <mergeCell ref="L539:L540"/>
    <mergeCell ref="L521:L522"/>
    <mergeCell ref="L523:L524"/>
    <mergeCell ref="L525:L526"/>
    <mergeCell ref="K527:K532"/>
    <mergeCell ref="L527:L528"/>
    <mergeCell ref="L529:L530"/>
    <mergeCell ref="L531:L532"/>
    <mergeCell ref="L511:L512"/>
    <mergeCell ref="L513:L514"/>
    <mergeCell ref="K515:K520"/>
    <mergeCell ref="L515:L516"/>
    <mergeCell ref="L517:L518"/>
    <mergeCell ref="L519:L520"/>
    <mergeCell ref="K509:K514"/>
    <mergeCell ref="L487:L488"/>
    <mergeCell ref="L489:L490"/>
    <mergeCell ref="L491:L492"/>
    <mergeCell ref="L509:L510"/>
    <mergeCell ref="L479:L480"/>
    <mergeCell ref="L481:L482"/>
    <mergeCell ref="L483:L484"/>
    <mergeCell ref="L485:L486"/>
    <mergeCell ref="K265:K268"/>
    <mergeCell ref="L473:L474"/>
    <mergeCell ref="L475:L476"/>
    <mergeCell ref="L477:L478"/>
    <mergeCell ref="K461:K466"/>
    <mergeCell ref="K291:K293"/>
    <mergeCell ref="K294:K296"/>
    <mergeCell ref="K307:K309"/>
    <mergeCell ref="K467:K472"/>
    <mergeCell ref="L467:L468"/>
    <mergeCell ref="L239:L240"/>
    <mergeCell ref="L241:L242"/>
    <mergeCell ref="L243:L244"/>
    <mergeCell ref="K233:K238"/>
    <mergeCell ref="L233:L234"/>
    <mergeCell ref="L235:L236"/>
    <mergeCell ref="L237:L238"/>
    <mergeCell ref="K239:K244"/>
    <mergeCell ref="L219:L220"/>
    <mergeCell ref="L217:L218"/>
    <mergeCell ref="K227:K232"/>
    <mergeCell ref="L227:L228"/>
    <mergeCell ref="L229:L230"/>
    <mergeCell ref="L231:L232"/>
    <mergeCell ref="L221:L222"/>
    <mergeCell ref="L223:L224"/>
    <mergeCell ref="L225:L226"/>
    <mergeCell ref="K221:K226"/>
    <mergeCell ref="A281:A284"/>
    <mergeCell ref="B281:B284"/>
    <mergeCell ref="J281:J284"/>
    <mergeCell ref="K281:K284"/>
    <mergeCell ref="K213:K220"/>
    <mergeCell ref="A245:A252"/>
    <mergeCell ref="B245:B252"/>
    <mergeCell ref="J245:J252"/>
    <mergeCell ref="K245:K252"/>
    <mergeCell ref="A221:A244"/>
    <mergeCell ref="A213:A220"/>
    <mergeCell ref="B213:B220"/>
    <mergeCell ref="J221:J244"/>
    <mergeCell ref="J253:J264"/>
    <mergeCell ref="L195:L196"/>
    <mergeCell ref="I541:I542"/>
    <mergeCell ref="K207:K212"/>
    <mergeCell ref="L207:L208"/>
    <mergeCell ref="L209:L210"/>
    <mergeCell ref="L211:L212"/>
    <mergeCell ref="L213:L214"/>
    <mergeCell ref="L215:L216"/>
    <mergeCell ref="K253:K255"/>
    <mergeCell ref="L189:L190"/>
    <mergeCell ref="L191:L192"/>
    <mergeCell ref="L193:L194"/>
    <mergeCell ref="K5:L5"/>
    <mergeCell ref="K6:L6"/>
    <mergeCell ref="K7:L7"/>
    <mergeCell ref="K8:L8"/>
    <mergeCell ref="K101:K104"/>
    <mergeCell ref="K105:K107"/>
    <mergeCell ref="K169:K171"/>
    <mergeCell ref="C385:C386"/>
    <mergeCell ref="D385:D386"/>
    <mergeCell ref="E385:E386"/>
    <mergeCell ref="F385:F386"/>
    <mergeCell ref="C383:C384"/>
    <mergeCell ref="D383:D384"/>
    <mergeCell ref="E383:E384"/>
    <mergeCell ref="F383:F384"/>
    <mergeCell ref="G383:G384"/>
    <mergeCell ref="H383:H384"/>
    <mergeCell ref="I383:I384"/>
    <mergeCell ref="G385:G386"/>
    <mergeCell ref="H385:H386"/>
    <mergeCell ref="I385:I386"/>
    <mergeCell ref="O2:S2"/>
    <mergeCell ref="M2:M4"/>
    <mergeCell ref="P3:P4"/>
    <mergeCell ref="O3:O4"/>
    <mergeCell ref="B25:B36"/>
    <mergeCell ref="A25:A36"/>
    <mergeCell ref="C29:C30"/>
    <mergeCell ref="D29:D30"/>
    <mergeCell ref="C32:C33"/>
    <mergeCell ref="D32:D33"/>
    <mergeCell ref="F9:F11"/>
    <mergeCell ref="I35:I36"/>
    <mergeCell ref="A1:S1"/>
    <mergeCell ref="A2:A4"/>
    <mergeCell ref="B2:B4"/>
    <mergeCell ref="C2:I2"/>
    <mergeCell ref="J2:J4"/>
    <mergeCell ref="K2:K4"/>
    <mergeCell ref="L2:L4"/>
    <mergeCell ref="N2:N4"/>
    <mergeCell ref="C3:C4"/>
    <mergeCell ref="H25:H27"/>
    <mergeCell ref="I25:I27"/>
    <mergeCell ref="D3:I3"/>
    <mergeCell ref="C25:C27"/>
    <mergeCell ref="D25:D27"/>
    <mergeCell ref="E9:E11"/>
    <mergeCell ref="E25:E27"/>
    <mergeCell ref="F25:F27"/>
    <mergeCell ref="G25:G27"/>
    <mergeCell ref="J25:J36"/>
    <mergeCell ref="H32:H33"/>
    <mergeCell ref="G35:G36"/>
    <mergeCell ref="H35:H36"/>
    <mergeCell ref="I32:I33"/>
    <mergeCell ref="I29:I30"/>
    <mergeCell ref="K28:K30"/>
    <mergeCell ref="K31:K33"/>
    <mergeCell ref="K34:K36"/>
    <mergeCell ref="R3:R4"/>
    <mergeCell ref="K9:K11"/>
    <mergeCell ref="K12:K14"/>
    <mergeCell ref="K15:K17"/>
    <mergeCell ref="K25:K27"/>
    <mergeCell ref="S3:S4"/>
    <mergeCell ref="I64:I65"/>
    <mergeCell ref="F29:F30"/>
    <mergeCell ref="G29:G30"/>
    <mergeCell ref="H29:H30"/>
    <mergeCell ref="F32:F33"/>
    <mergeCell ref="F35:F36"/>
    <mergeCell ref="G32:G33"/>
    <mergeCell ref="Q3:Q4"/>
    <mergeCell ref="K41:K43"/>
    <mergeCell ref="C60:C61"/>
    <mergeCell ref="D60:D61"/>
    <mergeCell ref="C64:C65"/>
    <mergeCell ref="E60:E61"/>
    <mergeCell ref="D64:D65"/>
    <mergeCell ref="E64:E65"/>
    <mergeCell ref="K301:K303"/>
    <mergeCell ref="A301:A312"/>
    <mergeCell ref="A313:A316"/>
    <mergeCell ref="B313:B316"/>
    <mergeCell ref="J313:J316"/>
    <mergeCell ref="B301:B312"/>
    <mergeCell ref="H301:H304"/>
    <mergeCell ref="I301:I304"/>
    <mergeCell ref="K304:K306"/>
    <mergeCell ref="K313:K316"/>
    <mergeCell ref="B297:B300"/>
    <mergeCell ref="J297:J300"/>
    <mergeCell ref="K297:K300"/>
    <mergeCell ref="H317:H320"/>
    <mergeCell ref="I317:I320"/>
    <mergeCell ref="C301:C304"/>
    <mergeCell ref="D301:D304"/>
    <mergeCell ref="E301:E304"/>
    <mergeCell ref="F301:F304"/>
    <mergeCell ref="G301:G304"/>
    <mergeCell ref="G317:G320"/>
    <mergeCell ref="F317:F320"/>
    <mergeCell ref="C317:C320"/>
    <mergeCell ref="D317:D320"/>
    <mergeCell ref="E317:E320"/>
    <mergeCell ref="I321:I323"/>
    <mergeCell ref="C324:C326"/>
    <mergeCell ref="D324:D326"/>
    <mergeCell ref="E324:E326"/>
    <mergeCell ref="G321:G323"/>
    <mergeCell ref="C321:C323"/>
    <mergeCell ref="D321:D323"/>
    <mergeCell ref="E321:E323"/>
    <mergeCell ref="H381:H382"/>
    <mergeCell ref="F324:F326"/>
    <mergeCell ref="G324:G326"/>
    <mergeCell ref="H324:H326"/>
    <mergeCell ref="F333:F336"/>
    <mergeCell ref="B829:B840"/>
    <mergeCell ref="C789:C791"/>
    <mergeCell ref="D789:D791"/>
    <mergeCell ref="E789:E791"/>
    <mergeCell ref="D838:D839"/>
    <mergeCell ref="E838:E839"/>
    <mergeCell ref="C834:C835"/>
    <mergeCell ref="D834:D835"/>
    <mergeCell ref="C836:C837"/>
    <mergeCell ref="D836:D837"/>
    <mergeCell ref="K809:K812"/>
    <mergeCell ref="G541:G542"/>
    <mergeCell ref="G557:G558"/>
    <mergeCell ref="K720:K722"/>
    <mergeCell ref="K723:K725"/>
    <mergeCell ref="K774:K776"/>
    <mergeCell ref="J589:J600"/>
    <mergeCell ref="K589:K591"/>
    <mergeCell ref="K592:K594"/>
    <mergeCell ref="K595:K597"/>
    <mergeCell ref="K505:K508"/>
    <mergeCell ref="F461:F484"/>
    <mergeCell ref="E559:E560"/>
    <mergeCell ref="F559:F560"/>
    <mergeCell ref="K479:K484"/>
    <mergeCell ref="K485:K492"/>
    <mergeCell ref="I546:I547"/>
    <mergeCell ref="E546:E547"/>
    <mergeCell ref="F546:F547"/>
    <mergeCell ref="G546:G547"/>
    <mergeCell ref="I557:I558"/>
    <mergeCell ref="H559:H560"/>
    <mergeCell ref="I559:I560"/>
    <mergeCell ref="D388:D389"/>
    <mergeCell ref="E388:E389"/>
    <mergeCell ref="F388:F389"/>
    <mergeCell ref="I388:I389"/>
    <mergeCell ref="G388:G389"/>
    <mergeCell ref="H388:H389"/>
    <mergeCell ref="F498:F501"/>
    <mergeCell ref="B809:B812"/>
    <mergeCell ref="C567:C568"/>
    <mergeCell ref="G548:G549"/>
    <mergeCell ref="H548:H549"/>
    <mergeCell ref="H557:H558"/>
    <mergeCell ref="B617:B620"/>
    <mergeCell ref="B669:B680"/>
    <mergeCell ref="J813:J824"/>
    <mergeCell ref="K829:K831"/>
    <mergeCell ref="G559:G560"/>
    <mergeCell ref="A829:A840"/>
    <mergeCell ref="B813:B824"/>
    <mergeCell ref="A813:A824"/>
    <mergeCell ref="C605:C607"/>
    <mergeCell ref="B765:B776"/>
    <mergeCell ref="A765:A776"/>
    <mergeCell ref="A809:A812"/>
    <mergeCell ref="K813:K815"/>
    <mergeCell ref="K816:K818"/>
    <mergeCell ref="K819:K821"/>
    <mergeCell ref="K822:K824"/>
    <mergeCell ref="A777:A780"/>
    <mergeCell ref="B777:B780"/>
    <mergeCell ref="J777:J780"/>
    <mergeCell ref="I838:I839"/>
    <mergeCell ref="C838:C839"/>
    <mergeCell ref="I836:I837"/>
    <mergeCell ref="J809:J812"/>
    <mergeCell ref="G834:G835"/>
    <mergeCell ref="H834:H835"/>
    <mergeCell ref="G836:G837"/>
    <mergeCell ref="A617:A620"/>
    <mergeCell ref="E541:E542"/>
    <mergeCell ref="F541:F542"/>
    <mergeCell ref="A589:A600"/>
    <mergeCell ref="B589:B600"/>
    <mergeCell ref="C589:C600"/>
    <mergeCell ref="D589:D600"/>
    <mergeCell ref="A601:A604"/>
    <mergeCell ref="B601:B604"/>
    <mergeCell ref="D567:D568"/>
    <mergeCell ref="F557:F558"/>
    <mergeCell ref="C563:C564"/>
    <mergeCell ref="E567:E568"/>
    <mergeCell ref="F567:F568"/>
    <mergeCell ref="E557:E558"/>
    <mergeCell ref="E563:E564"/>
    <mergeCell ref="D559:D560"/>
    <mergeCell ref="F563:F564"/>
    <mergeCell ref="K768:K770"/>
    <mergeCell ref="K749:K751"/>
    <mergeCell ref="J749:J760"/>
    <mergeCell ref="K755:K757"/>
    <mergeCell ref="K758:K760"/>
    <mergeCell ref="J765:J776"/>
    <mergeCell ref="K771:K773"/>
    <mergeCell ref="K752:K754"/>
    <mergeCell ref="H563:H564"/>
    <mergeCell ref="F561:F562"/>
    <mergeCell ref="D561:D562"/>
    <mergeCell ref="K765:K767"/>
    <mergeCell ref="J745:J748"/>
    <mergeCell ref="I589:I600"/>
    <mergeCell ref="I563:I564"/>
    <mergeCell ref="H561:H562"/>
    <mergeCell ref="K598:K600"/>
    <mergeCell ref="J601:J604"/>
    <mergeCell ref="G561:G562"/>
    <mergeCell ref="E561:E562"/>
    <mergeCell ref="G567:G568"/>
    <mergeCell ref="G563:G564"/>
    <mergeCell ref="J701:J712"/>
    <mergeCell ref="J669:J680"/>
    <mergeCell ref="J685:J696"/>
    <mergeCell ref="D621:D622"/>
    <mergeCell ref="E621:E622"/>
    <mergeCell ref="F621:F622"/>
    <mergeCell ref="E623:E624"/>
    <mergeCell ref="F623:F624"/>
    <mergeCell ref="E637:E638"/>
    <mergeCell ref="H687:H688"/>
    <mergeCell ref="H690:H691"/>
    <mergeCell ref="K637:K639"/>
    <mergeCell ref="D605:D607"/>
    <mergeCell ref="F589:F600"/>
    <mergeCell ref="G589:G600"/>
    <mergeCell ref="H589:H600"/>
    <mergeCell ref="I605:I607"/>
    <mergeCell ref="H612:H613"/>
    <mergeCell ref="I612:I613"/>
    <mergeCell ref="F612:F613"/>
    <mergeCell ref="K694:K696"/>
    <mergeCell ref="K669:K671"/>
    <mergeCell ref="H621:H622"/>
    <mergeCell ref="K678:K680"/>
    <mergeCell ref="K656:K658"/>
    <mergeCell ref="K659:K661"/>
    <mergeCell ref="I687:I688"/>
    <mergeCell ref="K640:K642"/>
    <mergeCell ref="J637:J648"/>
    <mergeCell ref="K643:K645"/>
    <mergeCell ref="C637:C638"/>
    <mergeCell ref="D637:D638"/>
    <mergeCell ref="D685:D686"/>
    <mergeCell ref="E589:E600"/>
    <mergeCell ref="E612:E613"/>
    <mergeCell ref="B701:B712"/>
    <mergeCell ref="A701:A712"/>
    <mergeCell ref="K707:K709"/>
    <mergeCell ref="K710:K712"/>
    <mergeCell ref="C701:C702"/>
    <mergeCell ref="K701:K703"/>
    <mergeCell ref="K704:K706"/>
    <mergeCell ref="E701:E702"/>
    <mergeCell ref="F701:F702"/>
    <mergeCell ref="G701:G702"/>
    <mergeCell ref="I789:I791"/>
    <mergeCell ref="K787:K789"/>
    <mergeCell ref="K790:K792"/>
    <mergeCell ref="K784:K786"/>
    <mergeCell ref="D786:D788"/>
    <mergeCell ref="E786:E788"/>
    <mergeCell ref="F786:F788"/>
    <mergeCell ref="H789:H791"/>
    <mergeCell ref="F789:F791"/>
    <mergeCell ref="A797:A808"/>
    <mergeCell ref="K797:K799"/>
    <mergeCell ref="K800:K802"/>
    <mergeCell ref="J797:J808"/>
    <mergeCell ref="K803:K805"/>
    <mergeCell ref="K806:K808"/>
    <mergeCell ref="B797:B808"/>
    <mergeCell ref="B685:B696"/>
    <mergeCell ref="A685:A696"/>
    <mergeCell ref="H685:H686"/>
    <mergeCell ref="I685:I686"/>
    <mergeCell ref="C685:C686"/>
    <mergeCell ref="E685:E686"/>
    <mergeCell ref="D687:D688"/>
    <mergeCell ref="E687:E688"/>
    <mergeCell ref="F687:F688"/>
    <mergeCell ref="I690:I691"/>
    <mergeCell ref="G612:G613"/>
    <mergeCell ref="G605:G607"/>
    <mergeCell ref="H605:H607"/>
    <mergeCell ref="B749:B760"/>
    <mergeCell ref="D701:D702"/>
    <mergeCell ref="C690:C691"/>
    <mergeCell ref="D690:D691"/>
    <mergeCell ref="G685:G686"/>
    <mergeCell ref="G687:G688"/>
    <mergeCell ref="F685:F686"/>
    <mergeCell ref="A749:A760"/>
    <mergeCell ref="B717:B728"/>
    <mergeCell ref="A717:A728"/>
    <mergeCell ref="A733:A744"/>
    <mergeCell ref="B733:B744"/>
    <mergeCell ref="A745:A748"/>
    <mergeCell ref="B745:B748"/>
    <mergeCell ref="A729:A732"/>
    <mergeCell ref="B729:B732"/>
    <mergeCell ref="E690:E691"/>
    <mergeCell ref="F690:F691"/>
    <mergeCell ref="G690:G691"/>
    <mergeCell ref="C687:C688"/>
    <mergeCell ref="H701:H702"/>
    <mergeCell ref="I701:I702"/>
    <mergeCell ref="G786:G788"/>
    <mergeCell ref="I786:I788"/>
    <mergeCell ref="H786:H788"/>
    <mergeCell ref="F838:F839"/>
    <mergeCell ref="G838:G839"/>
    <mergeCell ref="H838:H839"/>
    <mergeCell ref="K838:K840"/>
    <mergeCell ref="J829:J840"/>
    <mergeCell ref="I834:I835"/>
    <mergeCell ref="K832:K834"/>
    <mergeCell ref="K835:K837"/>
    <mergeCell ref="H836:H837"/>
    <mergeCell ref="E836:E837"/>
    <mergeCell ref="F836:F837"/>
    <mergeCell ref="E834:E835"/>
    <mergeCell ref="F834:F835"/>
    <mergeCell ref="B505:B508"/>
    <mergeCell ref="A329:A332"/>
    <mergeCell ref="B329:B332"/>
    <mergeCell ref="A361:A364"/>
    <mergeCell ref="B361:B364"/>
    <mergeCell ref="A457:A460"/>
    <mergeCell ref="A485:A492"/>
    <mergeCell ref="B485:B492"/>
    <mergeCell ref="A345:A348"/>
    <mergeCell ref="B345:B348"/>
    <mergeCell ref="L469:L470"/>
    <mergeCell ref="L471:L472"/>
    <mergeCell ref="K185:K188"/>
    <mergeCell ref="L461:L462"/>
    <mergeCell ref="L463:L464"/>
    <mergeCell ref="L465:L466"/>
    <mergeCell ref="L197:L198"/>
    <mergeCell ref="L199:L200"/>
    <mergeCell ref="K201:K206"/>
    <mergeCell ref="L201:L202"/>
    <mergeCell ref="L203:L204"/>
    <mergeCell ref="L205:L206"/>
    <mergeCell ref="B221:B244"/>
    <mergeCell ref="A137:A148"/>
    <mergeCell ref="B137:B148"/>
    <mergeCell ref="J137:J148"/>
    <mergeCell ref="A185:A188"/>
    <mergeCell ref="B185:B188"/>
    <mergeCell ref="J185:J188"/>
    <mergeCell ref="J213:J220"/>
    <mergeCell ref="B121:B132"/>
    <mergeCell ref="K121:K123"/>
    <mergeCell ref="K124:K126"/>
    <mergeCell ref="K127:K129"/>
    <mergeCell ref="K130:K132"/>
    <mergeCell ref="J121:J132"/>
    <mergeCell ref="J269:J280"/>
    <mergeCell ref="A265:A268"/>
    <mergeCell ref="B265:B268"/>
    <mergeCell ref="J265:J268"/>
    <mergeCell ref="K781:K783"/>
    <mergeCell ref="K256:K258"/>
    <mergeCell ref="K259:K261"/>
    <mergeCell ref="K262:K264"/>
    <mergeCell ref="K272:K274"/>
    <mergeCell ref="K275:K277"/>
    <mergeCell ref="K278:K280"/>
    <mergeCell ref="K691:K693"/>
    <mergeCell ref="K685:K687"/>
    <mergeCell ref="K688:K690"/>
    <mergeCell ref="B637:B648"/>
    <mergeCell ref="A637:A648"/>
    <mergeCell ref="A253:A264"/>
    <mergeCell ref="B253:B264"/>
    <mergeCell ref="A269:A280"/>
    <mergeCell ref="B269:B280"/>
    <mergeCell ref="A285:A296"/>
    <mergeCell ref="B285:B296"/>
    <mergeCell ref="A297:A300"/>
    <mergeCell ref="A505:A508"/>
    <mergeCell ref="A665:A668"/>
    <mergeCell ref="B665:B668"/>
    <mergeCell ref="J665:J668"/>
    <mergeCell ref="K662:K664"/>
    <mergeCell ref="K665:K668"/>
    <mergeCell ref="A653:A664"/>
    <mergeCell ref="B653:B664"/>
    <mergeCell ref="J653:J664"/>
    <mergeCell ref="K269:K271"/>
    <mergeCell ref="K653:K655"/>
    <mergeCell ref="F637:F638"/>
    <mergeCell ref="G637:G638"/>
    <mergeCell ref="H637:H638"/>
    <mergeCell ref="I637:I638"/>
    <mergeCell ref="G623:G624"/>
    <mergeCell ref="K329:K332"/>
    <mergeCell ref="K646:K648"/>
    <mergeCell ref="K605:K607"/>
    <mergeCell ref="K288:K290"/>
    <mergeCell ref="J285:J296"/>
    <mergeCell ref="K285:K287"/>
    <mergeCell ref="J605:J616"/>
    <mergeCell ref="J509:J532"/>
    <mergeCell ref="K582:K584"/>
    <mergeCell ref="J541:J552"/>
    <mergeCell ref="K557:K559"/>
    <mergeCell ref="K560:K562"/>
    <mergeCell ref="K563:K565"/>
    <mergeCell ref="K621:K623"/>
    <mergeCell ref="K473:K478"/>
    <mergeCell ref="K521:K526"/>
    <mergeCell ref="K573:K575"/>
    <mergeCell ref="K576:K578"/>
    <mergeCell ref="K579:K581"/>
    <mergeCell ref="K533:K540"/>
    <mergeCell ref="K611:K613"/>
    <mergeCell ref="K614:K616"/>
    <mergeCell ref="K608:K610"/>
    <mergeCell ref="B621:B632"/>
    <mergeCell ref="A621:A632"/>
    <mergeCell ref="K630:K632"/>
    <mergeCell ref="H623:H624"/>
    <mergeCell ref="I623:I624"/>
    <mergeCell ref="D623:D624"/>
    <mergeCell ref="K624:K626"/>
    <mergeCell ref="K627:K629"/>
    <mergeCell ref="J621:J632"/>
    <mergeCell ref="I621:I622"/>
    <mergeCell ref="B605:B616"/>
    <mergeCell ref="A605:A616"/>
    <mergeCell ref="E605:E607"/>
    <mergeCell ref="F605:F607"/>
    <mergeCell ref="D612:D613"/>
    <mergeCell ref="E573:E584"/>
    <mergeCell ref="F573:F584"/>
    <mergeCell ref="G573:G584"/>
    <mergeCell ref="K310:K312"/>
    <mergeCell ref="J301:J312"/>
    <mergeCell ref="H573:H584"/>
    <mergeCell ref="I567:I568"/>
    <mergeCell ref="F565:F566"/>
    <mergeCell ref="G565:G566"/>
    <mergeCell ref="H565:H566"/>
    <mergeCell ref="A573:A584"/>
    <mergeCell ref="B573:B584"/>
    <mergeCell ref="C573:C584"/>
    <mergeCell ref="D573:D584"/>
    <mergeCell ref="I573:I584"/>
    <mergeCell ref="J105:J116"/>
    <mergeCell ref="J101:J104"/>
    <mergeCell ref="I413:I416"/>
    <mergeCell ref="J413:J424"/>
    <mergeCell ref="I397:I400"/>
    <mergeCell ref="J397:J408"/>
    <mergeCell ref="J381:J392"/>
    <mergeCell ref="J361:J364"/>
    <mergeCell ref="J329:J332"/>
    <mergeCell ref="I502:I504"/>
    <mergeCell ref="I498:I501"/>
    <mergeCell ref="I461:I484"/>
    <mergeCell ref="J505:J508"/>
    <mergeCell ref="J461:J484"/>
    <mergeCell ref="J485:J492"/>
    <mergeCell ref="J493:J504"/>
    <mergeCell ref="I452:I454"/>
    <mergeCell ref="I429:I432"/>
    <mergeCell ref="J429:J440"/>
    <mergeCell ref="J445:J456"/>
    <mergeCell ref="K566:K568"/>
    <mergeCell ref="J553:J556"/>
    <mergeCell ref="J557:J568"/>
    <mergeCell ref="J573:J584"/>
    <mergeCell ref="K553:K556"/>
    <mergeCell ref="B557:B568"/>
    <mergeCell ref="I565:I566"/>
    <mergeCell ref="E565:E566"/>
    <mergeCell ref="C557:C558"/>
    <mergeCell ref="D557:D558"/>
    <mergeCell ref="C559:C560"/>
    <mergeCell ref="I561:I562"/>
    <mergeCell ref="C561:C562"/>
    <mergeCell ref="H567:H568"/>
    <mergeCell ref="D565:D566"/>
    <mergeCell ref="A557:A568"/>
    <mergeCell ref="D563:D564"/>
    <mergeCell ref="C565:C566"/>
    <mergeCell ref="E29:E30"/>
    <mergeCell ref="C35:C36"/>
    <mergeCell ref="D35:D36"/>
    <mergeCell ref="E35:E36"/>
    <mergeCell ref="E32:E33"/>
    <mergeCell ref="A461:A484"/>
    <mergeCell ref="A89:A100"/>
    <mergeCell ref="J189:J212"/>
    <mergeCell ref="K137:K139"/>
    <mergeCell ref="K189:K194"/>
    <mergeCell ref="K195:K200"/>
    <mergeCell ref="K165:K168"/>
    <mergeCell ref="J169:J180"/>
    <mergeCell ref="K178:K180"/>
    <mergeCell ref="K181:K184"/>
    <mergeCell ref="B73:B84"/>
    <mergeCell ref="B89:B100"/>
    <mergeCell ref="J73:J84"/>
    <mergeCell ref="K79:K81"/>
    <mergeCell ref="K82:K84"/>
    <mergeCell ref="K73:K75"/>
    <mergeCell ref="K76:K78"/>
    <mergeCell ref="K98:K100"/>
    <mergeCell ref="B85:B88"/>
    <mergeCell ref="J85:J88"/>
    <mergeCell ref="A57:A68"/>
    <mergeCell ref="B57:B68"/>
    <mergeCell ref="A73:A84"/>
    <mergeCell ref="K57:K59"/>
    <mergeCell ref="K60:K62"/>
    <mergeCell ref="J57:J68"/>
    <mergeCell ref="F64:F65"/>
    <mergeCell ref="K63:K65"/>
    <mergeCell ref="K66:K68"/>
    <mergeCell ref="F60:F61"/>
    <mergeCell ref="B333:B344"/>
    <mergeCell ref="A333:A344"/>
    <mergeCell ref="B105:B116"/>
    <mergeCell ref="A101:A104"/>
    <mergeCell ref="B101:B104"/>
    <mergeCell ref="A189:A212"/>
    <mergeCell ref="B189:B212"/>
    <mergeCell ref="A169:A180"/>
    <mergeCell ref="B169:B180"/>
    <mergeCell ref="A121:A132"/>
    <mergeCell ref="A553:A556"/>
    <mergeCell ref="B553:B556"/>
    <mergeCell ref="B541:B552"/>
    <mergeCell ref="A541:A552"/>
    <mergeCell ref="A493:A504"/>
    <mergeCell ref="A445:A456"/>
    <mergeCell ref="K541:K543"/>
    <mergeCell ref="C498:C501"/>
    <mergeCell ref="D498:D501"/>
    <mergeCell ref="D502:D504"/>
    <mergeCell ref="K493:K495"/>
    <mergeCell ref="K496:K498"/>
    <mergeCell ref="K499:K501"/>
    <mergeCell ref="J457:J460"/>
    <mergeCell ref="K544:K546"/>
    <mergeCell ref="K547:K549"/>
    <mergeCell ref="K550:K552"/>
    <mergeCell ref="H541:H542"/>
    <mergeCell ref="I548:I549"/>
    <mergeCell ref="C548:C549"/>
    <mergeCell ref="B509:B532"/>
    <mergeCell ref="A509:A532"/>
    <mergeCell ref="D548:D549"/>
    <mergeCell ref="D546:D547"/>
    <mergeCell ref="C541:C542"/>
    <mergeCell ref="D541:D542"/>
    <mergeCell ref="E548:E549"/>
    <mergeCell ref="F548:F549"/>
    <mergeCell ref="H546:H547"/>
    <mergeCell ref="G498:G501"/>
    <mergeCell ref="H498:H501"/>
    <mergeCell ref="H502:H504"/>
    <mergeCell ref="E498:E501"/>
    <mergeCell ref="E502:E504"/>
    <mergeCell ref="F502:F504"/>
    <mergeCell ref="G502:G504"/>
    <mergeCell ref="B445:B456"/>
    <mergeCell ref="C445:C448"/>
    <mergeCell ref="D445:D448"/>
    <mergeCell ref="K502:K504"/>
    <mergeCell ref="G461:G484"/>
    <mergeCell ref="H461:H484"/>
    <mergeCell ref="B457:B460"/>
    <mergeCell ref="K457:K460"/>
    <mergeCell ref="B493:B504"/>
    <mergeCell ref="I445:I448"/>
    <mergeCell ref="B461:B484"/>
    <mergeCell ref="C461:C484"/>
    <mergeCell ref="D461:D484"/>
    <mergeCell ref="E461:E484"/>
    <mergeCell ref="F449:F451"/>
    <mergeCell ref="G449:G451"/>
    <mergeCell ref="H449:H451"/>
    <mergeCell ref="E452:E454"/>
    <mergeCell ref="F452:F454"/>
    <mergeCell ref="G452:G454"/>
    <mergeCell ref="H452:H454"/>
    <mergeCell ref="K454:K456"/>
    <mergeCell ref="E445:E448"/>
    <mergeCell ref="F445:F448"/>
    <mergeCell ref="G445:G448"/>
    <mergeCell ref="H445:H448"/>
    <mergeCell ref="K445:K447"/>
    <mergeCell ref="K448:K450"/>
    <mergeCell ref="I449:I451"/>
    <mergeCell ref="K451:K453"/>
    <mergeCell ref="E449:E451"/>
    <mergeCell ref="C449:C451"/>
    <mergeCell ref="D449:D451"/>
    <mergeCell ref="C452:C454"/>
    <mergeCell ref="D452:D454"/>
    <mergeCell ref="A441:A444"/>
    <mergeCell ref="B441:B444"/>
    <mergeCell ref="J441:J444"/>
    <mergeCell ref="K441:K444"/>
    <mergeCell ref="E436:E438"/>
    <mergeCell ref="F436:F438"/>
    <mergeCell ref="G436:G438"/>
    <mergeCell ref="H436:H438"/>
    <mergeCell ref="E433:E435"/>
    <mergeCell ref="F433:F435"/>
    <mergeCell ref="G433:G435"/>
    <mergeCell ref="H433:H435"/>
    <mergeCell ref="K429:K431"/>
    <mergeCell ref="K432:K434"/>
    <mergeCell ref="I433:I435"/>
    <mergeCell ref="K435:K437"/>
    <mergeCell ref="I436:I438"/>
    <mergeCell ref="K438:K440"/>
    <mergeCell ref="E429:E432"/>
    <mergeCell ref="F429:F432"/>
    <mergeCell ref="G429:G432"/>
    <mergeCell ref="H429:H432"/>
    <mergeCell ref="A429:A440"/>
    <mergeCell ref="B429:B440"/>
    <mergeCell ref="C429:C432"/>
    <mergeCell ref="D429:D432"/>
    <mergeCell ref="C433:C435"/>
    <mergeCell ref="D433:D435"/>
    <mergeCell ref="C436:C438"/>
    <mergeCell ref="D436:D438"/>
    <mergeCell ref="A425:A428"/>
    <mergeCell ref="B425:B428"/>
    <mergeCell ref="J425:J428"/>
    <mergeCell ref="K425:K428"/>
    <mergeCell ref="E420:E422"/>
    <mergeCell ref="F420:F422"/>
    <mergeCell ref="G420:G422"/>
    <mergeCell ref="H420:H422"/>
    <mergeCell ref="E417:E419"/>
    <mergeCell ref="F417:F419"/>
    <mergeCell ref="G417:G419"/>
    <mergeCell ref="H417:H419"/>
    <mergeCell ref="K416:K418"/>
    <mergeCell ref="I417:I419"/>
    <mergeCell ref="K419:K421"/>
    <mergeCell ref="I420:I422"/>
    <mergeCell ref="K422:K424"/>
    <mergeCell ref="E413:E416"/>
    <mergeCell ref="F413:F416"/>
    <mergeCell ref="G413:G416"/>
    <mergeCell ref="H413:H416"/>
    <mergeCell ref="A413:A424"/>
    <mergeCell ref="B413:B424"/>
    <mergeCell ref="C413:C416"/>
    <mergeCell ref="D413:D416"/>
    <mergeCell ref="C417:C419"/>
    <mergeCell ref="D417:D419"/>
    <mergeCell ref="C420:C422"/>
    <mergeCell ref="D420:D422"/>
    <mergeCell ref="A409:A412"/>
    <mergeCell ref="B409:B412"/>
    <mergeCell ref="J409:J412"/>
    <mergeCell ref="K409:K412"/>
    <mergeCell ref="E404:E406"/>
    <mergeCell ref="F404:F406"/>
    <mergeCell ref="G404:G406"/>
    <mergeCell ref="H404:H406"/>
    <mergeCell ref="E401:E403"/>
    <mergeCell ref="F401:F403"/>
    <mergeCell ref="G401:G403"/>
    <mergeCell ref="H401:H403"/>
    <mergeCell ref="I401:I403"/>
    <mergeCell ref="K403:K405"/>
    <mergeCell ref="I404:I406"/>
    <mergeCell ref="K406:K408"/>
    <mergeCell ref="E397:E400"/>
    <mergeCell ref="F397:F400"/>
    <mergeCell ref="G397:G400"/>
    <mergeCell ref="H397:H400"/>
    <mergeCell ref="C388:C389"/>
    <mergeCell ref="A397:A408"/>
    <mergeCell ref="B397:B408"/>
    <mergeCell ref="C397:C400"/>
    <mergeCell ref="D397:D400"/>
    <mergeCell ref="C401:C403"/>
    <mergeCell ref="D401:D403"/>
    <mergeCell ref="C404:C406"/>
    <mergeCell ref="D404:D406"/>
    <mergeCell ref="D381:D382"/>
    <mergeCell ref="E381:E382"/>
    <mergeCell ref="F381:F382"/>
    <mergeCell ref="G381:G382"/>
    <mergeCell ref="J377:J380"/>
    <mergeCell ref="K377:K380"/>
    <mergeCell ref="A393:A396"/>
    <mergeCell ref="B393:B396"/>
    <mergeCell ref="J393:J396"/>
    <mergeCell ref="K393:K396"/>
    <mergeCell ref="B381:B392"/>
    <mergeCell ref="A381:A392"/>
    <mergeCell ref="I381:I382"/>
    <mergeCell ref="C381:C382"/>
    <mergeCell ref="K390:K392"/>
    <mergeCell ref="B365:B376"/>
    <mergeCell ref="A365:A376"/>
    <mergeCell ref="K368:K370"/>
    <mergeCell ref="K371:K373"/>
    <mergeCell ref="K374:K376"/>
    <mergeCell ref="J365:J376"/>
    <mergeCell ref="K365:K367"/>
    <mergeCell ref="A377:A380"/>
    <mergeCell ref="B377:B380"/>
    <mergeCell ref="K397:K399"/>
    <mergeCell ref="K400:K402"/>
    <mergeCell ref="K413:K415"/>
    <mergeCell ref="K352:K354"/>
    <mergeCell ref="K355:K357"/>
    <mergeCell ref="K358:K360"/>
    <mergeCell ref="K361:K364"/>
    <mergeCell ref="K381:K383"/>
    <mergeCell ref="K384:K386"/>
    <mergeCell ref="K387:K389"/>
    <mergeCell ref="E333:E336"/>
    <mergeCell ref="D333:D336"/>
    <mergeCell ref="C333:C336"/>
    <mergeCell ref="K333:K335"/>
    <mergeCell ref="J333:J344"/>
    <mergeCell ref="I333:I336"/>
    <mergeCell ref="H333:H336"/>
    <mergeCell ref="F337:F339"/>
    <mergeCell ref="E337:E339"/>
    <mergeCell ref="D337:D339"/>
    <mergeCell ref="C337:C339"/>
    <mergeCell ref="F340:F342"/>
    <mergeCell ref="E340:E342"/>
    <mergeCell ref="D340:D342"/>
    <mergeCell ref="C340:C342"/>
    <mergeCell ref="K342:K344"/>
    <mergeCell ref="I340:I342"/>
    <mergeCell ref="H340:H342"/>
    <mergeCell ref="G340:G342"/>
    <mergeCell ref="K339:K341"/>
    <mergeCell ref="I337:I339"/>
    <mergeCell ref="H337:H339"/>
    <mergeCell ref="G337:G339"/>
    <mergeCell ref="K336:K338"/>
    <mergeCell ref="G333:G336"/>
    <mergeCell ref="J345:J348"/>
    <mergeCell ref="K345:K348"/>
    <mergeCell ref="A569:A572"/>
    <mergeCell ref="B569:B572"/>
    <mergeCell ref="J569:J572"/>
    <mergeCell ref="K569:K572"/>
    <mergeCell ref="K349:K351"/>
    <mergeCell ref="J349:J360"/>
    <mergeCell ref="B349:B360"/>
    <mergeCell ref="A349:A360"/>
    <mergeCell ref="K326:K328"/>
    <mergeCell ref="A317:A328"/>
    <mergeCell ref="B317:B328"/>
    <mergeCell ref="J317:J328"/>
    <mergeCell ref="I324:I326"/>
    <mergeCell ref="F321:F323"/>
    <mergeCell ref="K317:K319"/>
    <mergeCell ref="K320:K322"/>
    <mergeCell ref="K323:K325"/>
    <mergeCell ref="H321:H323"/>
    <mergeCell ref="K37:K40"/>
    <mergeCell ref="B41:B52"/>
    <mergeCell ref="A37:A40"/>
    <mergeCell ref="B37:B40"/>
    <mergeCell ref="J37:J40"/>
    <mergeCell ref="A41:A52"/>
    <mergeCell ref="G66:G67"/>
    <mergeCell ref="H66:H67"/>
    <mergeCell ref="I66:I67"/>
    <mergeCell ref="G60:G61"/>
    <mergeCell ref="H60:H61"/>
    <mergeCell ref="I60:I61"/>
    <mergeCell ref="G64:G65"/>
    <mergeCell ref="A5:A8"/>
    <mergeCell ref="B5:B8"/>
    <mergeCell ref="J5:J8"/>
    <mergeCell ref="H9:H11"/>
    <mergeCell ref="I9:I11"/>
    <mergeCell ref="J9:J20"/>
    <mergeCell ref="A9:A20"/>
    <mergeCell ref="B9:B20"/>
    <mergeCell ref="C9:C11"/>
    <mergeCell ref="D9:D11"/>
    <mergeCell ref="C13:C14"/>
    <mergeCell ref="D13:D14"/>
    <mergeCell ref="E13:E14"/>
    <mergeCell ref="F13:F14"/>
    <mergeCell ref="G13:G14"/>
    <mergeCell ref="H13:H14"/>
    <mergeCell ref="I13:I14"/>
    <mergeCell ref="G9:G11"/>
    <mergeCell ref="C16:C17"/>
    <mergeCell ref="D16:D17"/>
    <mergeCell ref="E16:E17"/>
    <mergeCell ref="F16:F17"/>
    <mergeCell ref="G16:G17"/>
    <mergeCell ref="H16:H17"/>
    <mergeCell ref="I16:I17"/>
    <mergeCell ref="K18:K20"/>
    <mergeCell ref="G19:G20"/>
    <mergeCell ref="H19:H20"/>
    <mergeCell ref="I19:I20"/>
    <mergeCell ref="C19:C20"/>
    <mergeCell ref="D19:D20"/>
    <mergeCell ref="E19:E20"/>
    <mergeCell ref="F19:F20"/>
    <mergeCell ref="A21:A24"/>
    <mergeCell ref="B21:B24"/>
    <mergeCell ref="J21:J24"/>
    <mergeCell ref="K21:K24"/>
    <mergeCell ref="K851:K853"/>
    <mergeCell ref="K854:K856"/>
    <mergeCell ref="A857:A860"/>
    <mergeCell ref="B857:B860"/>
    <mergeCell ref="J857:J860"/>
    <mergeCell ref="K857:K860"/>
    <mergeCell ref="A861:A872"/>
    <mergeCell ref="B861:B872"/>
    <mergeCell ref="J861:J872"/>
    <mergeCell ref="K861:K863"/>
    <mergeCell ref="K864:K866"/>
    <mergeCell ref="K867:K869"/>
    <mergeCell ref="K870:K872"/>
    <mergeCell ref="A873:A876"/>
    <mergeCell ref="B873:B876"/>
    <mergeCell ref="J873:J876"/>
    <mergeCell ref="K873:K876"/>
  </mergeCells>
  <printOptions/>
  <pageMargins left="0.3937007874015748" right="0.1968503937007874" top="0.25" bottom="0.31496062992125984" header="0.22" footer="0.15748031496062992"/>
  <pageSetup blackAndWhite="1" fitToHeight="54" horizontalDpi="600" verticalDpi="600" orientation="landscape" paperSize="9" scale="92" r:id="rId1"/>
  <headerFooter alignWithMargins="0">
    <oddFooter>&amp;R&amp;P</oddFooter>
  </headerFooter>
  <rowBreaks count="12" manualBreakCount="12">
    <brk id="36" max="18" man="1"/>
    <brk id="72" max="18" man="1"/>
    <brk id="148" max="18" man="1"/>
    <brk id="184" max="18" man="1"/>
    <brk id="220" max="18" man="1"/>
    <brk id="484" max="18" man="1"/>
    <brk id="520" max="18" man="1"/>
    <brk id="556" max="18" man="1"/>
    <brk id="668" max="18" man="1"/>
    <brk id="706" max="18" man="1"/>
    <brk id="780" max="18" man="1"/>
    <brk id="81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893"/>
  <sheetViews>
    <sheetView showGridLines="0" showZeros="0" view="pageBreakPreview" zoomScaleNormal="85" zoomScaleSheetLayoutView="10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852" sqref="S852:U866"/>
    </sheetView>
  </sheetViews>
  <sheetFormatPr defaultColWidth="9.140625" defaultRowHeight="15"/>
  <cols>
    <col min="1" max="1" width="12.421875" style="1" customWidth="1"/>
    <col min="2" max="2" width="21.140625" style="1" customWidth="1"/>
    <col min="3" max="3" width="0" style="87" hidden="1" customWidth="1"/>
    <col min="4" max="9" width="9.28125" style="87" hidden="1" customWidth="1"/>
    <col min="10" max="10" width="15.421875" style="1" customWidth="1"/>
    <col min="11" max="11" width="15.421875" style="88" customWidth="1"/>
    <col min="12" max="12" width="15.8515625" style="89" customWidth="1"/>
    <col min="13" max="13" width="15.00390625" style="87" customWidth="1"/>
    <col min="14" max="18" width="9.7109375" style="1" customWidth="1"/>
    <col min="19" max="19" width="9.421875" style="1" bestFit="1" customWidth="1"/>
    <col min="20" max="20" width="10.421875" style="1" bestFit="1" customWidth="1"/>
    <col min="21" max="16384" width="9.140625" style="1" customWidth="1"/>
  </cols>
  <sheetData>
    <row r="1" spans="1:18" ht="34.5" customHeight="1">
      <c r="A1" s="218" t="s">
        <v>150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5">
      <c r="A2" s="192" t="s">
        <v>122</v>
      </c>
      <c r="B2" s="189" t="s">
        <v>1</v>
      </c>
      <c r="C2" s="189" t="s">
        <v>2</v>
      </c>
      <c r="D2" s="189"/>
      <c r="E2" s="189"/>
      <c r="F2" s="189"/>
      <c r="G2" s="189"/>
      <c r="H2" s="189"/>
      <c r="I2" s="189"/>
      <c r="J2" s="189" t="s">
        <v>123</v>
      </c>
      <c r="K2" s="192" t="s">
        <v>4</v>
      </c>
      <c r="L2" s="220" t="s">
        <v>149</v>
      </c>
      <c r="M2" s="220" t="s">
        <v>124</v>
      </c>
      <c r="N2" s="188" t="s">
        <v>7</v>
      </c>
      <c r="O2" s="188"/>
      <c r="P2" s="188"/>
      <c r="Q2" s="188"/>
      <c r="R2" s="188"/>
    </row>
    <row r="3" spans="1:18" s="3" customFormat="1" ht="15">
      <c r="A3" s="192"/>
      <c r="B3" s="189"/>
      <c r="C3" s="189" t="s">
        <v>8</v>
      </c>
      <c r="D3" s="189" t="s">
        <v>9</v>
      </c>
      <c r="E3" s="189"/>
      <c r="F3" s="189"/>
      <c r="G3" s="189"/>
      <c r="H3" s="189"/>
      <c r="I3" s="189"/>
      <c r="J3" s="189"/>
      <c r="K3" s="192"/>
      <c r="L3" s="220"/>
      <c r="M3" s="220"/>
      <c r="N3" s="188">
        <v>2017</v>
      </c>
      <c r="O3" s="188">
        <v>2018</v>
      </c>
      <c r="P3" s="188">
        <v>2019</v>
      </c>
      <c r="Q3" s="188">
        <v>2020</v>
      </c>
      <c r="R3" s="188">
        <v>2021</v>
      </c>
    </row>
    <row r="4" spans="1:18" ht="15">
      <c r="A4" s="192"/>
      <c r="B4" s="189"/>
      <c r="C4" s="189"/>
      <c r="D4" s="2">
        <v>2010</v>
      </c>
      <c r="E4" s="2">
        <v>2011</v>
      </c>
      <c r="F4" s="2">
        <v>2012</v>
      </c>
      <c r="G4" s="2">
        <v>2013</v>
      </c>
      <c r="H4" s="2">
        <v>2014</v>
      </c>
      <c r="I4" s="2">
        <v>2015</v>
      </c>
      <c r="J4" s="189"/>
      <c r="K4" s="192"/>
      <c r="L4" s="220"/>
      <c r="M4" s="220"/>
      <c r="N4" s="188"/>
      <c r="O4" s="188"/>
      <c r="P4" s="188"/>
      <c r="Q4" s="188"/>
      <c r="R4" s="188"/>
    </row>
    <row r="5" spans="1:18" ht="15">
      <c r="A5" s="145"/>
      <c r="B5" s="148" t="s">
        <v>10</v>
      </c>
      <c r="C5" s="4"/>
      <c r="D5" s="4"/>
      <c r="E5" s="4"/>
      <c r="F5" s="4"/>
      <c r="G5" s="4"/>
      <c r="H5" s="4"/>
      <c r="I5" s="4"/>
      <c r="J5" s="148"/>
      <c r="K5" s="198" t="s">
        <v>11</v>
      </c>
      <c r="L5" s="198"/>
      <c r="M5" s="6">
        <f>SUM(N5:R5)/5</f>
        <v>20</v>
      </c>
      <c r="N5" s="7">
        <v>20</v>
      </c>
      <c r="O5" s="7">
        <v>20</v>
      </c>
      <c r="P5" s="7">
        <v>20</v>
      </c>
      <c r="Q5" s="7">
        <v>20</v>
      </c>
      <c r="R5" s="7">
        <v>20</v>
      </c>
    </row>
    <row r="6" spans="1:18" ht="15">
      <c r="A6" s="146"/>
      <c r="B6" s="149"/>
      <c r="C6" s="4"/>
      <c r="D6" s="4"/>
      <c r="E6" s="4"/>
      <c r="F6" s="4"/>
      <c r="G6" s="4"/>
      <c r="H6" s="4"/>
      <c r="I6" s="4"/>
      <c r="J6" s="149"/>
      <c r="K6" s="198" t="s">
        <v>12</v>
      </c>
      <c r="L6" s="198"/>
      <c r="M6" s="6">
        <f>SUM(N6:R6)/5</f>
        <v>18</v>
      </c>
      <c r="N6" s="7">
        <v>18</v>
      </c>
      <c r="O6" s="7">
        <v>18</v>
      </c>
      <c r="P6" s="7">
        <v>18</v>
      </c>
      <c r="Q6" s="7">
        <v>18</v>
      </c>
      <c r="R6" s="7">
        <v>18</v>
      </c>
    </row>
    <row r="7" spans="1:18" ht="15">
      <c r="A7" s="146"/>
      <c r="B7" s="149"/>
      <c r="C7" s="4"/>
      <c r="D7" s="4"/>
      <c r="E7" s="4"/>
      <c r="F7" s="4"/>
      <c r="G7" s="4"/>
      <c r="H7" s="4"/>
      <c r="I7" s="4"/>
      <c r="J7" s="149"/>
      <c r="K7" s="198" t="s">
        <v>13</v>
      </c>
      <c r="L7" s="198"/>
      <c r="M7" s="6">
        <f>SUM(N7:R7)/5</f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</row>
    <row r="8" spans="1:18" ht="15">
      <c r="A8" s="147"/>
      <c r="B8" s="150"/>
      <c r="C8" s="4"/>
      <c r="D8" s="4"/>
      <c r="E8" s="4"/>
      <c r="F8" s="4"/>
      <c r="G8" s="4"/>
      <c r="H8" s="4"/>
      <c r="I8" s="4"/>
      <c r="J8" s="150"/>
      <c r="K8" s="198" t="s">
        <v>14</v>
      </c>
      <c r="L8" s="198"/>
      <c r="M8" s="6">
        <f>SUM(N8:R8)/5</f>
        <v>2</v>
      </c>
      <c r="N8" s="7">
        <v>2</v>
      </c>
      <c r="O8" s="7">
        <v>2</v>
      </c>
      <c r="P8" s="7">
        <v>2</v>
      </c>
      <c r="Q8" s="7">
        <v>2</v>
      </c>
      <c r="R8" s="7">
        <v>2</v>
      </c>
    </row>
    <row r="9" spans="1:18" ht="15" customHeight="1">
      <c r="A9" s="151" t="s">
        <v>148</v>
      </c>
      <c r="B9" s="151" t="s">
        <v>15</v>
      </c>
      <c r="C9" s="125">
        <v>415</v>
      </c>
      <c r="D9" s="125">
        <v>26.5</v>
      </c>
      <c r="E9" s="125">
        <v>50</v>
      </c>
      <c r="F9" s="125">
        <v>60</v>
      </c>
      <c r="G9" s="125">
        <v>81</v>
      </c>
      <c r="H9" s="125">
        <v>92.5</v>
      </c>
      <c r="I9" s="125">
        <v>105</v>
      </c>
      <c r="J9" s="151" t="s">
        <v>16</v>
      </c>
      <c r="K9" s="143" t="s">
        <v>11</v>
      </c>
      <c r="L9" s="8" t="s">
        <v>17</v>
      </c>
      <c r="M9" s="10">
        <f aca="true" t="shared" si="0" ref="M9:M23">SUM(N9:R9)</f>
        <v>108315.5</v>
      </c>
      <c r="N9" s="90">
        <v>18820.4</v>
      </c>
      <c r="O9" s="90">
        <v>19745.3</v>
      </c>
      <c r="P9" s="90">
        <v>20641.6</v>
      </c>
      <c r="Q9" s="90">
        <v>23222.7</v>
      </c>
      <c r="R9" s="90">
        <v>25885.5</v>
      </c>
    </row>
    <row r="10" spans="1:18" ht="15">
      <c r="A10" s="151"/>
      <c r="B10" s="151"/>
      <c r="C10" s="125"/>
      <c r="D10" s="125"/>
      <c r="E10" s="125"/>
      <c r="F10" s="125"/>
      <c r="G10" s="125"/>
      <c r="H10" s="125"/>
      <c r="I10" s="125"/>
      <c r="J10" s="151"/>
      <c r="K10" s="143"/>
      <c r="L10" s="13" t="s">
        <v>19</v>
      </c>
      <c r="M10" s="10">
        <f t="shared" si="0"/>
        <v>15000</v>
      </c>
      <c r="N10" s="90">
        <v>3010</v>
      </c>
      <c r="O10" s="90">
        <v>3170</v>
      </c>
      <c r="P10" s="90">
        <v>3040</v>
      </c>
      <c r="Q10" s="90">
        <v>3100</v>
      </c>
      <c r="R10" s="90">
        <v>2680</v>
      </c>
    </row>
    <row r="11" spans="1:18" ht="15">
      <c r="A11" s="151"/>
      <c r="B11" s="151"/>
      <c r="C11" s="125"/>
      <c r="D11" s="125"/>
      <c r="E11" s="125"/>
      <c r="F11" s="125"/>
      <c r="G11" s="125"/>
      <c r="H11" s="125"/>
      <c r="I11" s="125"/>
      <c r="J11" s="151"/>
      <c r="K11" s="143"/>
      <c r="L11" s="14" t="s">
        <v>20</v>
      </c>
      <c r="M11" s="10">
        <f t="shared" si="0"/>
        <v>72513.4</v>
      </c>
      <c r="N11" s="90">
        <v>10509</v>
      </c>
      <c r="O11" s="90">
        <v>13077.1</v>
      </c>
      <c r="P11" s="90">
        <v>14682.9</v>
      </c>
      <c r="Q11" s="90">
        <v>16642.2</v>
      </c>
      <c r="R11" s="90">
        <v>17602.2</v>
      </c>
    </row>
    <row r="12" spans="1:18" ht="15">
      <c r="A12" s="151"/>
      <c r="B12" s="151"/>
      <c r="C12" s="15">
        <v>21.32</v>
      </c>
      <c r="D12" s="16">
        <v>1.4</v>
      </c>
      <c r="E12" s="16">
        <v>2.1</v>
      </c>
      <c r="F12" s="16">
        <v>2.7</v>
      </c>
      <c r="G12" s="16">
        <v>4.21</v>
      </c>
      <c r="H12" s="16">
        <v>5.01</v>
      </c>
      <c r="I12" s="16">
        <v>5.9</v>
      </c>
      <c r="J12" s="151"/>
      <c r="K12" s="202" t="s">
        <v>12</v>
      </c>
      <c r="L12" s="8" t="s">
        <v>17</v>
      </c>
      <c r="M12" s="10">
        <f t="shared" si="0"/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</row>
    <row r="13" spans="1:18" ht="15">
      <c r="A13" s="151"/>
      <c r="B13" s="151"/>
      <c r="C13" s="134">
        <v>11.24</v>
      </c>
      <c r="D13" s="134">
        <v>0.9</v>
      </c>
      <c r="E13" s="134">
        <v>1.5</v>
      </c>
      <c r="F13" s="134">
        <v>1.7</v>
      </c>
      <c r="G13" s="134">
        <v>2.15</v>
      </c>
      <c r="H13" s="134">
        <v>2.39</v>
      </c>
      <c r="I13" s="134">
        <v>2.6</v>
      </c>
      <c r="J13" s="151"/>
      <c r="K13" s="202"/>
      <c r="L13" s="13" t="s">
        <v>19</v>
      </c>
      <c r="M13" s="10">
        <f t="shared" si="0"/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</row>
    <row r="14" spans="1:18" ht="15">
      <c r="A14" s="151"/>
      <c r="B14" s="151"/>
      <c r="C14" s="134"/>
      <c r="D14" s="134"/>
      <c r="E14" s="134"/>
      <c r="F14" s="134"/>
      <c r="G14" s="134"/>
      <c r="H14" s="134"/>
      <c r="I14" s="134"/>
      <c r="J14" s="151"/>
      <c r="K14" s="202"/>
      <c r="L14" s="14" t="s">
        <v>20</v>
      </c>
      <c r="M14" s="10">
        <f t="shared" si="0"/>
        <v>50</v>
      </c>
      <c r="N14" s="90">
        <v>10</v>
      </c>
      <c r="O14" s="90">
        <v>10</v>
      </c>
      <c r="P14" s="90">
        <v>10</v>
      </c>
      <c r="Q14" s="90">
        <v>10</v>
      </c>
      <c r="R14" s="90">
        <v>10</v>
      </c>
    </row>
    <row r="15" spans="1:18" ht="15">
      <c r="A15" s="151"/>
      <c r="B15" s="151"/>
      <c r="C15" s="15">
        <v>9.93</v>
      </c>
      <c r="D15" s="15">
        <v>0.3</v>
      </c>
      <c r="E15" s="15">
        <v>1.2</v>
      </c>
      <c r="F15" s="15">
        <v>1.5</v>
      </c>
      <c r="G15" s="15">
        <v>1.94</v>
      </c>
      <c r="H15" s="15">
        <v>2.29</v>
      </c>
      <c r="I15" s="15">
        <v>2.7</v>
      </c>
      <c r="J15" s="151"/>
      <c r="K15" s="133" t="s">
        <v>13</v>
      </c>
      <c r="L15" s="8" t="s">
        <v>17</v>
      </c>
      <c r="M15" s="10">
        <f t="shared" si="0"/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</row>
    <row r="16" spans="1:18" ht="15">
      <c r="A16" s="151"/>
      <c r="B16" s="151"/>
      <c r="C16" s="134">
        <v>32.28</v>
      </c>
      <c r="D16" s="134">
        <v>1.8</v>
      </c>
      <c r="E16" s="134">
        <v>3.7</v>
      </c>
      <c r="F16" s="134">
        <v>4.5</v>
      </c>
      <c r="G16" s="134">
        <v>6.48</v>
      </c>
      <c r="H16" s="134">
        <v>7.4</v>
      </c>
      <c r="I16" s="134">
        <v>8.4</v>
      </c>
      <c r="J16" s="151"/>
      <c r="K16" s="133"/>
      <c r="L16" s="13" t="s">
        <v>19</v>
      </c>
      <c r="M16" s="10">
        <f t="shared" si="0"/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</row>
    <row r="17" spans="1:18" ht="15">
      <c r="A17" s="151"/>
      <c r="B17" s="151"/>
      <c r="C17" s="134"/>
      <c r="D17" s="134"/>
      <c r="E17" s="134"/>
      <c r="F17" s="134"/>
      <c r="G17" s="134"/>
      <c r="H17" s="134"/>
      <c r="I17" s="134"/>
      <c r="J17" s="151"/>
      <c r="K17" s="133"/>
      <c r="L17" s="14" t="s">
        <v>20</v>
      </c>
      <c r="M17" s="10">
        <f t="shared" si="0"/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</row>
    <row r="18" spans="1:18" ht="15" customHeight="1">
      <c r="A18" s="151"/>
      <c r="B18" s="151"/>
      <c r="C18" s="15">
        <v>32.38</v>
      </c>
      <c r="D18" s="15">
        <v>1.9</v>
      </c>
      <c r="E18" s="15">
        <v>3.7</v>
      </c>
      <c r="F18" s="15">
        <v>4.5</v>
      </c>
      <c r="G18" s="15">
        <v>6.48</v>
      </c>
      <c r="H18" s="15">
        <v>7.4</v>
      </c>
      <c r="I18" s="15">
        <v>8.4</v>
      </c>
      <c r="J18" s="151"/>
      <c r="K18" s="133" t="s">
        <v>14</v>
      </c>
      <c r="L18" s="8" t="s">
        <v>17</v>
      </c>
      <c r="M18" s="10">
        <f t="shared" si="0"/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</row>
    <row r="19" spans="1:18" ht="15">
      <c r="A19" s="151"/>
      <c r="B19" s="151"/>
      <c r="C19" s="134">
        <v>10.34</v>
      </c>
      <c r="D19" s="134">
        <v>0.5</v>
      </c>
      <c r="E19" s="134">
        <v>1.4</v>
      </c>
      <c r="F19" s="134">
        <v>1.6</v>
      </c>
      <c r="G19" s="134">
        <v>2.05</v>
      </c>
      <c r="H19" s="134">
        <v>2.29</v>
      </c>
      <c r="I19" s="134">
        <v>2.5</v>
      </c>
      <c r="J19" s="151"/>
      <c r="K19" s="133"/>
      <c r="L19" s="13" t="s">
        <v>19</v>
      </c>
      <c r="M19" s="10">
        <f t="shared" si="0"/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</row>
    <row r="20" spans="1:18" ht="15">
      <c r="A20" s="151"/>
      <c r="B20" s="151"/>
      <c r="C20" s="134"/>
      <c r="D20" s="134"/>
      <c r="E20" s="134"/>
      <c r="F20" s="134"/>
      <c r="G20" s="134"/>
      <c r="H20" s="134"/>
      <c r="I20" s="134"/>
      <c r="J20" s="151"/>
      <c r="K20" s="133"/>
      <c r="L20" s="14" t="s">
        <v>20</v>
      </c>
      <c r="M20" s="10">
        <f t="shared" si="0"/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</row>
    <row r="21" spans="1:18" ht="15" customHeight="1">
      <c r="A21" s="203" t="s">
        <v>125</v>
      </c>
      <c r="B21" s="144"/>
      <c r="C21" s="17"/>
      <c r="D21" s="17"/>
      <c r="E21" s="17"/>
      <c r="F21" s="17"/>
      <c r="G21" s="17"/>
      <c r="H21" s="17"/>
      <c r="I21" s="17"/>
      <c r="J21" s="144"/>
      <c r="K21" s="144"/>
      <c r="L21" s="8" t="s">
        <v>17</v>
      </c>
      <c r="M21" s="19">
        <f t="shared" si="0"/>
        <v>108315.5</v>
      </c>
      <c r="N21" s="91">
        <f aca="true" t="shared" si="1" ref="N21:R23">N9+N12+N15+N18</f>
        <v>18820.4</v>
      </c>
      <c r="O21" s="91">
        <f t="shared" si="1"/>
        <v>19745.3</v>
      </c>
      <c r="P21" s="91">
        <f t="shared" si="1"/>
        <v>20641.6</v>
      </c>
      <c r="Q21" s="91">
        <f t="shared" si="1"/>
        <v>23222.7</v>
      </c>
      <c r="R21" s="91">
        <f t="shared" si="1"/>
        <v>25885.5</v>
      </c>
    </row>
    <row r="22" spans="1:18" ht="15">
      <c r="A22" s="204"/>
      <c r="B22" s="136"/>
      <c r="C22" s="17"/>
      <c r="D22" s="17"/>
      <c r="E22" s="17"/>
      <c r="F22" s="17"/>
      <c r="G22" s="17"/>
      <c r="H22" s="17"/>
      <c r="I22" s="17"/>
      <c r="J22" s="136"/>
      <c r="K22" s="136"/>
      <c r="L22" s="13" t="s">
        <v>19</v>
      </c>
      <c r="M22" s="22">
        <f t="shared" si="0"/>
        <v>15000</v>
      </c>
      <c r="N22" s="92">
        <f t="shared" si="1"/>
        <v>3010</v>
      </c>
      <c r="O22" s="92">
        <f t="shared" si="1"/>
        <v>3170</v>
      </c>
      <c r="P22" s="92">
        <f t="shared" si="1"/>
        <v>3040</v>
      </c>
      <c r="Q22" s="92">
        <f t="shared" si="1"/>
        <v>3100</v>
      </c>
      <c r="R22" s="92">
        <f t="shared" si="1"/>
        <v>2680</v>
      </c>
    </row>
    <row r="23" spans="1:18" ht="15">
      <c r="A23" s="204"/>
      <c r="B23" s="136"/>
      <c r="C23" s="17"/>
      <c r="D23" s="17"/>
      <c r="E23" s="17"/>
      <c r="F23" s="17"/>
      <c r="G23" s="17"/>
      <c r="H23" s="17"/>
      <c r="I23" s="17"/>
      <c r="J23" s="136"/>
      <c r="K23" s="136"/>
      <c r="L23" s="14" t="s">
        <v>20</v>
      </c>
      <c r="M23" s="25">
        <f t="shared" si="0"/>
        <v>72563.4</v>
      </c>
      <c r="N23" s="93">
        <f t="shared" si="1"/>
        <v>10519</v>
      </c>
      <c r="O23" s="93">
        <f t="shared" si="1"/>
        <v>13087.1</v>
      </c>
      <c r="P23" s="93">
        <f t="shared" si="1"/>
        <v>14692.9</v>
      </c>
      <c r="Q23" s="93">
        <f t="shared" si="1"/>
        <v>16652.2</v>
      </c>
      <c r="R23" s="93">
        <f t="shared" si="1"/>
        <v>17612.2</v>
      </c>
    </row>
    <row r="24" spans="1:18" ht="15">
      <c r="A24" s="205"/>
      <c r="B24" s="137"/>
      <c r="C24" s="17"/>
      <c r="D24" s="17"/>
      <c r="E24" s="17"/>
      <c r="F24" s="17"/>
      <c r="G24" s="17"/>
      <c r="H24" s="17"/>
      <c r="I24" s="17"/>
      <c r="J24" s="137"/>
      <c r="K24" s="137"/>
      <c r="L24" s="27" t="s">
        <v>21</v>
      </c>
      <c r="M24" s="29">
        <f aca="true" t="shared" si="2" ref="M24:R24">SUM(M21:M23)</f>
        <v>195878.9</v>
      </c>
      <c r="N24" s="29">
        <f t="shared" si="2"/>
        <v>32349.4</v>
      </c>
      <c r="O24" s="29">
        <f t="shared" si="2"/>
        <v>36002.4</v>
      </c>
      <c r="P24" s="29">
        <f t="shared" si="2"/>
        <v>38374.5</v>
      </c>
      <c r="Q24" s="29">
        <f t="shared" si="2"/>
        <v>42974.9</v>
      </c>
      <c r="R24" s="29">
        <f t="shared" si="2"/>
        <v>46177.7</v>
      </c>
    </row>
    <row r="25" spans="1:18" s="12" customFormat="1" ht="15">
      <c r="A25" s="184" t="s">
        <v>22</v>
      </c>
      <c r="B25" s="184" t="s">
        <v>23</v>
      </c>
      <c r="C25" s="156">
        <v>415</v>
      </c>
      <c r="D25" s="156">
        <v>26.5</v>
      </c>
      <c r="E25" s="156">
        <v>50</v>
      </c>
      <c r="F25" s="156">
        <v>60</v>
      </c>
      <c r="G25" s="156">
        <v>81</v>
      </c>
      <c r="H25" s="156">
        <v>92.5</v>
      </c>
      <c r="I25" s="156">
        <v>105</v>
      </c>
      <c r="J25" s="184" t="s">
        <v>24</v>
      </c>
      <c r="K25" s="157" t="s">
        <v>11</v>
      </c>
      <c r="L25" s="8" t="s">
        <v>17</v>
      </c>
      <c r="M25" s="10">
        <f aca="true" t="shared" si="3" ref="M25:M39">SUM(N25:R25)</f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</row>
    <row r="26" spans="1:18" s="12" customFormat="1" ht="15">
      <c r="A26" s="184"/>
      <c r="B26" s="184"/>
      <c r="C26" s="152"/>
      <c r="D26" s="152"/>
      <c r="E26" s="152"/>
      <c r="F26" s="152"/>
      <c r="G26" s="152"/>
      <c r="H26" s="152"/>
      <c r="I26" s="152"/>
      <c r="J26" s="184"/>
      <c r="K26" s="157"/>
      <c r="L26" s="13" t="s">
        <v>19</v>
      </c>
      <c r="M26" s="10">
        <f t="shared" si="3"/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</row>
    <row r="27" spans="1:18" s="12" customFormat="1" ht="15">
      <c r="A27" s="184"/>
      <c r="B27" s="184"/>
      <c r="C27" s="152"/>
      <c r="D27" s="152"/>
      <c r="E27" s="152"/>
      <c r="F27" s="152"/>
      <c r="G27" s="152"/>
      <c r="H27" s="152"/>
      <c r="I27" s="152"/>
      <c r="J27" s="184"/>
      <c r="K27" s="157"/>
      <c r="L27" s="14" t="s">
        <v>20</v>
      </c>
      <c r="M27" s="10">
        <f t="shared" si="3"/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</row>
    <row r="28" spans="1:18" s="12" customFormat="1" ht="15">
      <c r="A28" s="184"/>
      <c r="B28" s="184"/>
      <c r="C28" s="32">
        <v>21.32</v>
      </c>
      <c r="D28" s="33">
        <v>1.4</v>
      </c>
      <c r="E28" s="33">
        <v>2.1</v>
      </c>
      <c r="F28" s="33">
        <v>2.7</v>
      </c>
      <c r="G28" s="33">
        <v>4.21</v>
      </c>
      <c r="H28" s="33">
        <v>5.01</v>
      </c>
      <c r="I28" s="33">
        <v>5.9</v>
      </c>
      <c r="J28" s="184"/>
      <c r="K28" s="158" t="s">
        <v>12</v>
      </c>
      <c r="L28" s="8" t="s">
        <v>17</v>
      </c>
      <c r="M28" s="10">
        <f t="shared" si="3"/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</row>
    <row r="29" spans="1:18" s="12" customFormat="1" ht="15">
      <c r="A29" s="184"/>
      <c r="B29" s="184"/>
      <c r="C29" s="163">
        <v>11.24</v>
      </c>
      <c r="D29" s="163">
        <v>0.9</v>
      </c>
      <c r="E29" s="163">
        <v>1.5</v>
      </c>
      <c r="F29" s="163">
        <v>1.7</v>
      </c>
      <c r="G29" s="163">
        <v>2.15</v>
      </c>
      <c r="H29" s="163">
        <v>2.39</v>
      </c>
      <c r="I29" s="163">
        <v>2.6</v>
      </c>
      <c r="J29" s="184"/>
      <c r="K29" s="158"/>
      <c r="L29" s="13" t="s">
        <v>19</v>
      </c>
      <c r="M29" s="10">
        <f t="shared" si="3"/>
        <v>114</v>
      </c>
      <c r="N29" s="90">
        <v>18</v>
      </c>
      <c r="O29" s="90">
        <v>24</v>
      </c>
      <c r="P29" s="90">
        <v>24</v>
      </c>
      <c r="Q29" s="90">
        <v>24</v>
      </c>
      <c r="R29" s="90">
        <v>24</v>
      </c>
    </row>
    <row r="30" spans="1:18" s="12" customFormat="1" ht="15">
      <c r="A30" s="184"/>
      <c r="B30" s="184"/>
      <c r="C30" s="163"/>
      <c r="D30" s="163"/>
      <c r="E30" s="163"/>
      <c r="F30" s="163"/>
      <c r="G30" s="163"/>
      <c r="H30" s="163"/>
      <c r="I30" s="163"/>
      <c r="J30" s="184"/>
      <c r="K30" s="158"/>
      <c r="L30" s="14" t="s">
        <v>20</v>
      </c>
      <c r="M30" s="10">
        <f t="shared" si="3"/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</row>
    <row r="31" spans="1:18" s="12" customFormat="1" ht="15">
      <c r="A31" s="184"/>
      <c r="B31" s="184"/>
      <c r="C31" s="32">
        <v>9.93</v>
      </c>
      <c r="D31" s="32">
        <v>0.3</v>
      </c>
      <c r="E31" s="32">
        <v>1.2</v>
      </c>
      <c r="F31" s="32">
        <v>1.5</v>
      </c>
      <c r="G31" s="32">
        <v>1.94</v>
      </c>
      <c r="H31" s="32">
        <v>2.29</v>
      </c>
      <c r="I31" s="32">
        <v>2.7</v>
      </c>
      <c r="J31" s="184"/>
      <c r="K31" s="135" t="s">
        <v>13</v>
      </c>
      <c r="L31" s="8" t="s">
        <v>17</v>
      </c>
      <c r="M31" s="10">
        <f t="shared" si="3"/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</row>
    <row r="32" spans="1:18" s="12" customFormat="1" ht="15">
      <c r="A32" s="184"/>
      <c r="B32" s="184"/>
      <c r="C32" s="163">
        <v>32.28</v>
      </c>
      <c r="D32" s="163">
        <v>1.8</v>
      </c>
      <c r="E32" s="163">
        <v>3.7</v>
      </c>
      <c r="F32" s="163">
        <v>4.5</v>
      </c>
      <c r="G32" s="163">
        <v>6.48</v>
      </c>
      <c r="H32" s="163">
        <v>7.4</v>
      </c>
      <c r="I32" s="163">
        <v>8.4</v>
      </c>
      <c r="J32" s="184"/>
      <c r="K32" s="135"/>
      <c r="L32" s="13" t="s">
        <v>19</v>
      </c>
      <c r="M32" s="10">
        <f t="shared" si="3"/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</row>
    <row r="33" spans="1:18" s="12" customFormat="1" ht="15">
      <c r="A33" s="184"/>
      <c r="B33" s="184"/>
      <c r="C33" s="163"/>
      <c r="D33" s="163"/>
      <c r="E33" s="163"/>
      <c r="F33" s="163"/>
      <c r="G33" s="163"/>
      <c r="H33" s="163"/>
      <c r="I33" s="163"/>
      <c r="J33" s="184"/>
      <c r="K33" s="135"/>
      <c r="L33" s="14" t="s">
        <v>20</v>
      </c>
      <c r="M33" s="10">
        <f t="shared" si="3"/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</row>
    <row r="34" spans="1:18" s="12" customFormat="1" ht="15">
      <c r="A34" s="184"/>
      <c r="B34" s="184"/>
      <c r="C34" s="32">
        <v>32.38</v>
      </c>
      <c r="D34" s="32">
        <v>1.9</v>
      </c>
      <c r="E34" s="32">
        <v>3.7</v>
      </c>
      <c r="F34" s="32">
        <v>4.5</v>
      </c>
      <c r="G34" s="32">
        <v>6.48</v>
      </c>
      <c r="H34" s="32">
        <v>7.4</v>
      </c>
      <c r="I34" s="32">
        <v>8.4</v>
      </c>
      <c r="J34" s="184"/>
      <c r="K34" s="135" t="s">
        <v>14</v>
      </c>
      <c r="L34" s="8" t="s">
        <v>17</v>
      </c>
      <c r="M34" s="10">
        <f t="shared" si="3"/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</row>
    <row r="35" spans="1:18" s="12" customFormat="1" ht="15">
      <c r="A35" s="184"/>
      <c r="B35" s="184"/>
      <c r="C35" s="163">
        <v>10.34</v>
      </c>
      <c r="D35" s="163">
        <v>0.5</v>
      </c>
      <c r="E35" s="163">
        <v>1.4</v>
      </c>
      <c r="F35" s="163">
        <v>1.6</v>
      </c>
      <c r="G35" s="163">
        <v>2.05</v>
      </c>
      <c r="H35" s="163">
        <v>2.29</v>
      </c>
      <c r="I35" s="163">
        <v>2.5</v>
      </c>
      <c r="J35" s="184"/>
      <c r="K35" s="135"/>
      <c r="L35" s="13" t="s">
        <v>19</v>
      </c>
      <c r="M35" s="10">
        <f t="shared" si="3"/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</row>
    <row r="36" spans="1:18" s="12" customFormat="1" ht="15">
      <c r="A36" s="184"/>
      <c r="B36" s="184"/>
      <c r="C36" s="163"/>
      <c r="D36" s="163"/>
      <c r="E36" s="163"/>
      <c r="F36" s="163"/>
      <c r="G36" s="163"/>
      <c r="H36" s="163"/>
      <c r="I36" s="163"/>
      <c r="J36" s="184"/>
      <c r="K36" s="135"/>
      <c r="L36" s="14" t="s">
        <v>20</v>
      </c>
      <c r="M36" s="10">
        <f t="shared" si="3"/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</row>
    <row r="37" spans="1:18" s="12" customFormat="1" ht="15">
      <c r="A37" s="144" t="s">
        <v>21</v>
      </c>
      <c r="B37" s="144"/>
      <c r="C37" s="17"/>
      <c r="D37" s="17"/>
      <c r="E37" s="17"/>
      <c r="F37" s="17"/>
      <c r="G37" s="17"/>
      <c r="H37" s="17"/>
      <c r="I37" s="17"/>
      <c r="J37" s="144"/>
      <c r="K37" s="144"/>
      <c r="L37" s="8" t="s">
        <v>17</v>
      </c>
      <c r="M37" s="19">
        <f t="shared" si="3"/>
        <v>0</v>
      </c>
      <c r="N37" s="91">
        <f aca="true" t="shared" si="4" ref="N37:R39">N25+N28+N31+N34</f>
        <v>0</v>
      </c>
      <c r="O37" s="91">
        <f t="shared" si="4"/>
        <v>0</v>
      </c>
      <c r="P37" s="91">
        <f t="shared" si="4"/>
        <v>0</v>
      </c>
      <c r="Q37" s="91">
        <f t="shared" si="4"/>
        <v>0</v>
      </c>
      <c r="R37" s="91">
        <f t="shared" si="4"/>
        <v>0</v>
      </c>
    </row>
    <row r="38" spans="1:18" s="12" customFormat="1" ht="15">
      <c r="A38" s="136"/>
      <c r="B38" s="136"/>
      <c r="C38" s="17"/>
      <c r="D38" s="17"/>
      <c r="E38" s="17"/>
      <c r="F38" s="17"/>
      <c r="G38" s="17"/>
      <c r="H38" s="17"/>
      <c r="I38" s="17"/>
      <c r="J38" s="136"/>
      <c r="K38" s="136"/>
      <c r="L38" s="13" t="s">
        <v>19</v>
      </c>
      <c r="M38" s="22">
        <f t="shared" si="3"/>
        <v>114</v>
      </c>
      <c r="N38" s="92">
        <f t="shared" si="4"/>
        <v>18</v>
      </c>
      <c r="O38" s="92">
        <f t="shared" si="4"/>
        <v>24</v>
      </c>
      <c r="P38" s="92">
        <f t="shared" si="4"/>
        <v>24</v>
      </c>
      <c r="Q38" s="92">
        <f t="shared" si="4"/>
        <v>24</v>
      </c>
      <c r="R38" s="92">
        <f t="shared" si="4"/>
        <v>24</v>
      </c>
    </row>
    <row r="39" spans="1:18" s="12" customFormat="1" ht="15">
      <c r="A39" s="136"/>
      <c r="B39" s="136"/>
      <c r="C39" s="17"/>
      <c r="D39" s="17"/>
      <c r="E39" s="17"/>
      <c r="F39" s="17"/>
      <c r="G39" s="17"/>
      <c r="H39" s="17"/>
      <c r="I39" s="17"/>
      <c r="J39" s="136"/>
      <c r="K39" s="136"/>
      <c r="L39" s="14" t="s">
        <v>20</v>
      </c>
      <c r="M39" s="25">
        <f t="shared" si="3"/>
        <v>0</v>
      </c>
      <c r="N39" s="93">
        <f t="shared" si="4"/>
        <v>0</v>
      </c>
      <c r="O39" s="93">
        <f t="shared" si="4"/>
        <v>0</v>
      </c>
      <c r="P39" s="93">
        <f t="shared" si="4"/>
        <v>0</v>
      </c>
      <c r="Q39" s="93">
        <f t="shared" si="4"/>
        <v>0</v>
      </c>
      <c r="R39" s="93">
        <f t="shared" si="4"/>
        <v>0</v>
      </c>
    </row>
    <row r="40" spans="1:18" s="12" customFormat="1" ht="15">
      <c r="A40" s="137"/>
      <c r="B40" s="137"/>
      <c r="C40" s="17"/>
      <c r="D40" s="17"/>
      <c r="E40" s="17"/>
      <c r="F40" s="17"/>
      <c r="G40" s="17"/>
      <c r="H40" s="17"/>
      <c r="I40" s="17"/>
      <c r="J40" s="137"/>
      <c r="K40" s="137"/>
      <c r="L40" s="27" t="s">
        <v>21</v>
      </c>
      <c r="M40" s="29">
        <f aca="true" t="shared" si="5" ref="M40:R40">SUM(M37:M39)</f>
        <v>114</v>
      </c>
      <c r="N40" s="29">
        <f t="shared" si="5"/>
        <v>18</v>
      </c>
      <c r="O40" s="29">
        <f t="shared" si="5"/>
        <v>24</v>
      </c>
      <c r="P40" s="29">
        <f t="shared" si="5"/>
        <v>24</v>
      </c>
      <c r="Q40" s="29">
        <f t="shared" si="5"/>
        <v>24</v>
      </c>
      <c r="R40" s="29">
        <f t="shared" si="5"/>
        <v>24</v>
      </c>
    </row>
    <row r="41" spans="1:18" s="12" customFormat="1" ht="15">
      <c r="A41" s="153"/>
      <c r="B41" s="153"/>
      <c r="C41" s="34"/>
      <c r="D41" s="34"/>
      <c r="E41" s="34"/>
      <c r="F41" s="34"/>
      <c r="G41" s="34"/>
      <c r="H41" s="34"/>
      <c r="I41" s="34"/>
      <c r="J41" s="155" t="s">
        <v>25</v>
      </c>
      <c r="K41" s="157" t="s">
        <v>11</v>
      </c>
      <c r="L41" s="8" t="s">
        <v>17</v>
      </c>
      <c r="M41" s="10">
        <f aca="true" t="shared" si="6" ref="M41:M55">SUM(N41:R41)</f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</row>
    <row r="42" spans="1:18" s="36" customFormat="1" ht="15">
      <c r="A42" s="153"/>
      <c r="B42" s="153"/>
      <c r="C42" s="35"/>
      <c r="D42" s="35"/>
      <c r="E42" s="35"/>
      <c r="F42" s="35"/>
      <c r="G42" s="35"/>
      <c r="H42" s="35"/>
      <c r="I42" s="35"/>
      <c r="J42" s="155"/>
      <c r="K42" s="157"/>
      <c r="L42" s="13" t="s">
        <v>19</v>
      </c>
      <c r="M42" s="10">
        <f t="shared" si="6"/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</row>
    <row r="43" spans="1:18" s="36" customFormat="1" ht="15">
      <c r="A43" s="153"/>
      <c r="B43" s="153"/>
      <c r="C43" s="35"/>
      <c r="D43" s="35"/>
      <c r="E43" s="35"/>
      <c r="F43" s="35"/>
      <c r="G43" s="35"/>
      <c r="H43" s="35"/>
      <c r="I43" s="35"/>
      <c r="J43" s="155"/>
      <c r="K43" s="157"/>
      <c r="L43" s="14" t="s">
        <v>20</v>
      </c>
      <c r="M43" s="10">
        <f t="shared" si="6"/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</row>
    <row r="44" spans="1:18" s="36" customFormat="1" ht="15">
      <c r="A44" s="153"/>
      <c r="B44" s="153"/>
      <c r="C44" s="35"/>
      <c r="D44" s="35"/>
      <c r="E44" s="35"/>
      <c r="F44" s="35"/>
      <c r="G44" s="35"/>
      <c r="H44" s="35"/>
      <c r="I44" s="35"/>
      <c r="J44" s="155"/>
      <c r="K44" s="158" t="s">
        <v>12</v>
      </c>
      <c r="L44" s="8" t="s">
        <v>17</v>
      </c>
      <c r="M44" s="10">
        <f t="shared" si="6"/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</row>
    <row r="45" spans="1:18" s="36" customFormat="1" ht="15">
      <c r="A45" s="153"/>
      <c r="B45" s="153"/>
      <c r="C45" s="35"/>
      <c r="D45" s="35"/>
      <c r="E45" s="35"/>
      <c r="F45" s="35"/>
      <c r="G45" s="35"/>
      <c r="H45" s="35"/>
      <c r="I45" s="35"/>
      <c r="J45" s="155"/>
      <c r="K45" s="158"/>
      <c r="L45" s="13" t="s">
        <v>19</v>
      </c>
      <c r="M45" s="10">
        <f t="shared" si="6"/>
        <v>37.4</v>
      </c>
      <c r="N45" s="90">
        <v>7</v>
      </c>
      <c r="O45" s="90">
        <v>7</v>
      </c>
      <c r="P45" s="90">
        <v>7.8</v>
      </c>
      <c r="Q45" s="90">
        <v>7.8</v>
      </c>
      <c r="R45" s="90">
        <v>7.8</v>
      </c>
    </row>
    <row r="46" spans="1:18" s="36" customFormat="1" ht="15">
      <c r="A46" s="153"/>
      <c r="B46" s="153"/>
      <c r="C46" s="35"/>
      <c r="D46" s="35"/>
      <c r="E46" s="35"/>
      <c r="F46" s="35"/>
      <c r="G46" s="35"/>
      <c r="H46" s="35"/>
      <c r="I46" s="35"/>
      <c r="J46" s="155"/>
      <c r="K46" s="158"/>
      <c r="L46" s="14" t="s">
        <v>20</v>
      </c>
      <c r="M46" s="10">
        <f t="shared" si="6"/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</row>
    <row r="47" spans="1:18" s="36" customFormat="1" ht="15">
      <c r="A47" s="153"/>
      <c r="B47" s="153"/>
      <c r="C47" s="35"/>
      <c r="D47" s="35"/>
      <c r="E47" s="35"/>
      <c r="F47" s="35"/>
      <c r="G47" s="35"/>
      <c r="H47" s="35"/>
      <c r="I47" s="35"/>
      <c r="J47" s="155"/>
      <c r="K47" s="135" t="s">
        <v>13</v>
      </c>
      <c r="L47" s="8" t="s">
        <v>17</v>
      </c>
      <c r="M47" s="10">
        <f t="shared" si="6"/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</row>
    <row r="48" spans="1:18" s="36" customFormat="1" ht="15">
      <c r="A48" s="153"/>
      <c r="B48" s="153"/>
      <c r="C48" s="35"/>
      <c r="D48" s="35"/>
      <c r="E48" s="35"/>
      <c r="F48" s="35"/>
      <c r="G48" s="35"/>
      <c r="H48" s="35"/>
      <c r="I48" s="35"/>
      <c r="J48" s="155"/>
      <c r="K48" s="135"/>
      <c r="L48" s="13" t="s">
        <v>19</v>
      </c>
      <c r="M48" s="10">
        <f t="shared" si="6"/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</row>
    <row r="49" spans="1:18" s="36" customFormat="1" ht="15">
      <c r="A49" s="153"/>
      <c r="B49" s="153"/>
      <c r="C49" s="35"/>
      <c r="D49" s="35"/>
      <c r="E49" s="35"/>
      <c r="F49" s="35"/>
      <c r="G49" s="35"/>
      <c r="H49" s="35"/>
      <c r="I49" s="35"/>
      <c r="J49" s="155"/>
      <c r="K49" s="135"/>
      <c r="L49" s="14" t="s">
        <v>20</v>
      </c>
      <c r="M49" s="10">
        <f t="shared" si="6"/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</row>
    <row r="50" spans="1:18" s="36" customFormat="1" ht="15">
      <c r="A50" s="153"/>
      <c r="B50" s="153"/>
      <c r="C50" s="35"/>
      <c r="D50" s="35"/>
      <c r="E50" s="35"/>
      <c r="F50" s="35"/>
      <c r="G50" s="35"/>
      <c r="H50" s="35"/>
      <c r="I50" s="35"/>
      <c r="J50" s="155"/>
      <c r="K50" s="135" t="s">
        <v>14</v>
      </c>
      <c r="L50" s="8" t="s">
        <v>17</v>
      </c>
      <c r="M50" s="10">
        <f t="shared" si="6"/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</row>
    <row r="51" spans="1:18" s="36" customFormat="1" ht="15">
      <c r="A51" s="153"/>
      <c r="B51" s="153"/>
      <c r="C51" s="35"/>
      <c r="D51" s="35"/>
      <c r="E51" s="35"/>
      <c r="F51" s="35"/>
      <c r="G51" s="35"/>
      <c r="H51" s="35"/>
      <c r="I51" s="35"/>
      <c r="J51" s="155"/>
      <c r="K51" s="135"/>
      <c r="L51" s="13" t="s">
        <v>19</v>
      </c>
      <c r="M51" s="10">
        <f t="shared" si="6"/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</row>
    <row r="52" spans="1:18" s="36" customFormat="1" ht="15">
      <c r="A52" s="153"/>
      <c r="B52" s="153"/>
      <c r="C52" s="35"/>
      <c r="D52" s="35"/>
      <c r="E52" s="35"/>
      <c r="F52" s="35"/>
      <c r="G52" s="35"/>
      <c r="H52" s="35"/>
      <c r="I52" s="35"/>
      <c r="J52" s="155"/>
      <c r="K52" s="135"/>
      <c r="L52" s="14" t="s">
        <v>20</v>
      </c>
      <c r="M52" s="10">
        <f t="shared" si="6"/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</row>
    <row r="53" spans="1:18" s="12" customFormat="1" ht="15">
      <c r="A53" s="144" t="s">
        <v>21</v>
      </c>
      <c r="B53" s="144"/>
      <c r="C53" s="17"/>
      <c r="D53" s="17"/>
      <c r="E53" s="17"/>
      <c r="F53" s="17"/>
      <c r="G53" s="17"/>
      <c r="H53" s="17"/>
      <c r="I53" s="17"/>
      <c r="J53" s="144"/>
      <c r="K53" s="144"/>
      <c r="L53" s="8" t="s">
        <v>17</v>
      </c>
      <c r="M53" s="19">
        <f t="shared" si="6"/>
        <v>0</v>
      </c>
      <c r="N53" s="91">
        <f aca="true" t="shared" si="7" ref="N53:R55">N41+N44+N47+N50</f>
        <v>0</v>
      </c>
      <c r="O53" s="91">
        <f t="shared" si="7"/>
        <v>0</v>
      </c>
      <c r="P53" s="91">
        <f t="shared" si="7"/>
        <v>0</v>
      </c>
      <c r="Q53" s="91">
        <f t="shared" si="7"/>
        <v>0</v>
      </c>
      <c r="R53" s="91">
        <f t="shared" si="7"/>
        <v>0</v>
      </c>
    </row>
    <row r="54" spans="1:18" s="12" customFormat="1" ht="15">
      <c r="A54" s="136"/>
      <c r="B54" s="136"/>
      <c r="C54" s="17"/>
      <c r="D54" s="17"/>
      <c r="E54" s="17"/>
      <c r="F54" s="17"/>
      <c r="G54" s="17"/>
      <c r="H54" s="17"/>
      <c r="I54" s="17"/>
      <c r="J54" s="136"/>
      <c r="K54" s="136"/>
      <c r="L54" s="13" t="s">
        <v>19</v>
      </c>
      <c r="M54" s="22">
        <f t="shared" si="6"/>
        <v>37.4</v>
      </c>
      <c r="N54" s="92">
        <f t="shared" si="7"/>
        <v>7</v>
      </c>
      <c r="O54" s="92">
        <f t="shared" si="7"/>
        <v>7</v>
      </c>
      <c r="P54" s="92">
        <f t="shared" si="7"/>
        <v>7.8</v>
      </c>
      <c r="Q54" s="92">
        <f t="shared" si="7"/>
        <v>7.8</v>
      </c>
      <c r="R54" s="92">
        <f t="shared" si="7"/>
        <v>7.8</v>
      </c>
    </row>
    <row r="55" spans="1:18" s="12" customFormat="1" ht="15">
      <c r="A55" s="136"/>
      <c r="B55" s="136"/>
      <c r="C55" s="17"/>
      <c r="D55" s="17"/>
      <c r="E55" s="17"/>
      <c r="F55" s="17"/>
      <c r="G55" s="17"/>
      <c r="H55" s="17"/>
      <c r="I55" s="17"/>
      <c r="J55" s="136"/>
      <c r="K55" s="136"/>
      <c r="L55" s="14" t="s">
        <v>20</v>
      </c>
      <c r="M55" s="25">
        <f t="shared" si="6"/>
        <v>0</v>
      </c>
      <c r="N55" s="93">
        <f t="shared" si="7"/>
        <v>0</v>
      </c>
      <c r="O55" s="93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</row>
    <row r="56" spans="1:18" s="12" customFormat="1" ht="15">
      <c r="A56" s="137"/>
      <c r="B56" s="137"/>
      <c r="C56" s="17"/>
      <c r="D56" s="17"/>
      <c r="E56" s="17"/>
      <c r="F56" s="17"/>
      <c r="G56" s="17"/>
      <c r="H56" s="17"/>
      <c r="I56" s="17"/>
      <c r="J56" s="137"/>
      <c r="K56" s="137"/>
      <c r="L56" s="27" t="s">
        <v>21</v>
      </c>
      <c r="M56" s="29">
        <f aca="true" t="shared" si="8" ref="M56:R56">SUM(M53:M55)</f>
        <v>37.4</v>
      </c>
      <c r="N56" s="29">
        <f t="shared" si="8"/>
        <v>7</v>
      </c>
      <c r="O56" s="29">
        <f t="shared" si="8"/>
        <v>7</v>
      </c>
      <c r="P56" s="29">
        <f t="shared" si="8"/>
        <v>7.8</v>
      </c>
      <c r="Q56" s="29">
        <f t="shared" si="8"/>
        <v>7.8</v>
      </c>
      <c r="R56" s="29">
        <f t="shared" si="8"/>
        <v>7.8</v>
      </c>
    </row>
    <row r="57" spans="1:18" s="12" customFormat="1" ht="15">
      <c r="A57" s="153"/>
      <c r="B57" s="153"/>
      <c r="C57" s="34"/>
      <c r="D57" s="34"/>
      <c r="E57" s="34"/>
      <c r="F57" s="34"/>
      <c r="G57" s="34"/>
      <c r="H57" s="34"/>
      <c r="I57" s="34"/>
      <c r="J57" s="159" t="s">
        <v>26</v>
      </c>
      <c r="K57" s="157" t="s">
        <v>11</v>
      </c>
      <c r="L57" s="8" t="s">
        <v>17</v>
      </c>
      <c r="M57" s="10">
        <f aca="true" t="shared" si="9" ref="M57:M71">SUM(N57:R57)</f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</row>
    <row r="58" spans="1:18" s="12" customFormat="1" ht="15">
      <c r="A58" s="153"/>
      <c r="B58" s="153"/>
      <c r="C58" s="34"/>
      <c r="D58" s="34"/>
      <c r="E58" s="34"/>
      <c r="F58" s="34"/>
      <c r="G58" s="34"/>
      <c r="H58" s="34"/>
      <c r="I58" s="34"/>
      <c r="J58" s="159"/>
      <c r="K58" s="157"/>
      <c r="L58" s="13" t="s">
        <v>19</v>
      </c>
      <c r="M58" s="10">
        <f t="shared" si="9"/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</row>
    <row r="59" spans="1:18" s="36" customFormat="1" ht="15">
      <c r="A59" s="153"/>
      <c r="B59" s="153"/>
      <c r="C59" s="31"/>
      <c r="D59" s="31"/>
      <c r="E59" s="31"/>
      <c r="F59" s="31"/>
      <c r="G59" s="31"/>
      <c r="H59" s="31"/>
      <c r="I59" s="31"/>
      <c r="J59" s="159"/>
      <c r="K59" s="157"/>
      <c r="L59" s="14" t="s">
        <v>20</v>
      </c>
      <c r="M59" s="10">
        <f t="shared" si="9"/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</row>
    <row r="60" spans="1:18" s="36" customFormat="1" ht="15">
      <c r="A60" s="153"/>
      <c r="B60" s="153"/>
      <c r="C60" s="152"/>
      <c r="D60" s="152"/>
      <c r="E60" s="152"/>
      <c r="F60" s="152"/>
      <c r="G60" s="152"/>
      <c r="H60" s="152"/>
      <c r="I60" s="152"/>
      <c r="J60" s="159"/>
      <c r="K60" s="158" t="s">
        <v>12</v>
      </c>
      <c r="L60" s="8" t="s">
        <v>17</v>
      </c>
      <c r="M60" s="10">
        <f t="shared" si="9"/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</row>
    <row r="61" spans="1:18" s="36" customFormat="1" ht="15">
      <c r="A61" s="153"/>
      <c r="B61" s="153"/>
      <c r="C61" s="152"/>
      <c r="D61" s="152"/>
      <c r="E61" s="152"/>
      <c r="F61" s="152"/>
      <c r="G61" s="152"/>
      <c r="H61" s="152"/>
      <c r="I61" s="152"/>
      <c r="J61" s="159"/>
      <c r="K61" s="158"/>
      <c r="L61" s="13" t="s">
        <v>19</v>
      </c>
      <c r="M61" s="10">
        <f t="shared" si="9"/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</row>
    <row r="62" spans="1:18" s="36" customFormat="1" ht="15">
      <c r="A62" s="153"/>
      <c r="B62" s="153"/>
      <c r="C62" s="31"/>
      <c r="D62" s="31"/>
      <c r="E62" s="31"/>
      <c r="F62" s="31"/>
      <c r="G62" s="31"/>
      <c r="H62" s="31"/>
      <c r="I62" s="31"/>
      <c r="J62" s="159"/>
      <c r="K62" s="158"/>
      <c r="L62" s="14" t="s">
        <v>20</v>
      </c>
      <c r="M62" s="10">
        <f t="shared" si="9"/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</row>
    <row r="63" spans="1:18" s="36" customFormat="1" ht="15">
      <c r="A63" s="153"/>
      <c r="B63" s="153"/>
      <c r="C63" s="31"/>
      <c r="D63" s="31"/>
      <c r="E63" s="31"/>
      <c r="F63" s="31"/>
      <c r="G63" s="31"/>
      <c r="H63" s="31"/>
      <c r="I63" s="31"/>
      <c r="J63" s="159"/>
      <c r="K63" s="135" t="s">
        <v>13</v>
      </c>
      <c r="L63" s="8" t="s">
        <v>17</v>
      </c>
      <c r="M63" s="10">
        <f t="shared" si="9"/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</row>
    <row r="64" spans="1:18" s="36" customFormat="1" ht="15">
      <c r="A64" s="153"/>
      <c r="B64" s="153"/>
      <c r="C64" s="152"/>
      <c r="D64" s="152"/>
      <c r="E64" s="152"/>
      <c r="F64" s="152"/>
      <c r="G64" s="152"/>
      <c r="H64" s="152"/>
      <c r="I64" s="152"/>
      <c r="J64" s="159"/>
      <c r="K64" s="135"/>
      <c r="L64" s="13" t="s">
        <v>19</v>
      </c>
      <c r="M64" s="10">
        <f t="shared" si="9"/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</row>
    <row r="65" spans="1:18" s="36" customFormat="1" ht="15">
      <c r="A65" s="153"/>
      <c r="B65" s="153"/>
      <c r="C65" s="152"/>
      <c r="D65" s="152"/>
      <c r="E65" s="152"/>
      <c r="F65" s="152"/>
      <c r="G65" s="152"/>
      <c r="H65" s="152"/>
      <c r="I65" s="152"/>
      <c r="J65" s="159"/>
      <c r="K65" s="135"/>
      <c r="L65" s="14" t="s">
        <v>20</v>
      </c>
      <c r="M65" s="10">
        <f t="shared" si="9"/>
        <v>500</v>
      </c>
      <c r="N65" s="90">
        <v>100</v>
      </c>
      <c r="O65" s="90">
        <v>80</v>
      </c>
      <c r="P65" s="90">
        <v>80</v>
      </c>
      <c r="Q65" s="90">
        <v>120</v>
      </c>
      <c r="R65" s="90">
        <v>120</v>
      </c>
    </row>
    <row r="66" spans="1:18" s="36" customFormat="1" ht="15">
      <c r="A66" s="153"/>
      <c r="B66" s="153"/>
      <c r="C66" s="152"/>
      <c r="D66" s="152"/>
      <c r="E66" s="152"/>
      <c r="F66" s="152"/>
      <c r="G66" s="152"/>
      <c r="H66" s="152"/>
      <c r="I66" s="152"/>
      <c r="J66" s="159"/>
      <c r="K66" s="135" t="s">
        <v>14</v>
      </c>
      <c r="L66" s="8" t="s">
        <v>17</v>
      </c>
      <c r="M66" s="10">
        <f t="shared" si="9"/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</row>
    <row r="67" spans="1:18" s="36" customFormat="1" ht="15">
      <c r="A67" s="153"/>
      <c r="B67" s="153"/>
      <c r="C67" s="152"/>
      <c r="D67" s="152"/>
      <c r="E67" s="152"/>
      <c r="F67" s="152"/>
      <c r="G67" s="152"/>
      <c r="H67" s="152"/>
      <c r="I67" s="152"/>
      <c r="J67" s="159"/>
      <c r="K67" s="135"/>
      <c r="L67" s="13" t="s">
        <v>19</v>
      </c>
      <c r="M67" s="10">
        <f t="shared" si="9"/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</row>
    <row r="68" spans="1:18" s="36" customFormat="1" ht="15">
      <c r="A68" s="153"/>
      <c r="B68" s="153"/>
      <c r="C68" s="31"/>
      <c r="D68" s="31"/>
      <c r="E68" s="31"/>
      <c r="F68" s="31"/>
      <c r="G68" s="31"/>
      <c r="H68" s="31"/>
      <c r="I68" s="31"/>
      <c r="J68" s="159"/>
      <c r="K68" s="135"/>
      <c r="L68" s="14" t="s">
        <v>20</v>
      </c>
      <c r="M68" s="10">
        <f t="shared" si="9"/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</row>
    <row r="69" spans="1:18" s="36" customFormat="1" ht="15">
      <c r="A69" s="144" t="s">
        <v>21</v>
      </c>
      <c r="B69" s="144"/>
      <c r="C69" s="17"/>
      <c r="D69" s="17"/>
      <c r="E69" s="17"/>
      <c r="F69" s="17"/>
      <c r="G69" s="17"/>
      <c r="H69" s="17"/>
      <c r="I69" s="17"/>
      <c r="J69" s="144"/>
      <c r="K69" s="144"/>
      <c r="L69" s="8" t="s">
        <v>17</v>
      </c>
      <c r="M69" s="19">
        <f t="shared" si="9"/>
        <v>0</v>
      </c>
      <c r="N69" s="91">
        <f aca="true" t="shared" si="10" ref="N69:R71">N57+N60+N63+N66</f>
        <v>0</v>
      </c>
      <c r="O69" s="91">
        <f t="shared" si="10"/>
        <v>0</v>
      </c>
      <c r="P69" s="91">
        <f t="shared" si="10"/>
        <v>0</v>
      </c>
      <c r="Q69" s="91">
        <f t="shared" si="10"/>
        <v>0</v>
      </c>
      <c r="R69" s="91">
        <f t="shared" si="10"/>
        <v>0</v>
      </c>
    </row>
    <row r="70" spans="1:18" s="36" customFormat="1" ht="15">
      <c r="A70" s="136"/>
      <c r="B70" s="136"/>
      <c r="C70" s="17"/>
      <c r="D70" s="17"/>
      <c r="E70" s="17"/>
      <c r="F70" s="17"/>
      <c r="G70" s="17"/>
      <c r="H70" s="17"/>
      <c r="I70" s="17"/>
      <c r="J70" s="136"/>
      <c r="K70" s="136"/>
      <c r="L70" s="13" t="s">
        <v>19</v>
      </c>
      <c r="M70" s="22">
        <f t="shared" si="9"/>
        <v>0</v>
      </c>
      <c r="N70" s="92">
        <f t="shared" si="10"/>
        <v>0</v>
      </c>
      <c r="O70" s="92">
        <f t="shared" si="10"/>
        <v>0</v>
      </c>
      <c r="P70" s="92">
        <f t="shared" si="10"/>
        <v>0</v>
      </c>
      <c r="Q70" s="92">
        <f t="shared" si="10"/>
        <v>0</v>
      </c>
      <c r="R70" s="92">
        <f t="shared" si="10"/>
        <v>0</v>
      </c>
    </row>
    <row r="71" spans="1:18" s="36" customFormat="1" ht="15">
      <c r="A71" s="136"/>
      <c r="B71" s="136"/>
      <c r="C71" s="17"/>
      <c r="D71" s="17"/>
      <c r="E71" s="17"/>
      <c r="F71" s="17"/>
      <c r="G71" s="17"/>
      <c r="H71" s="17"/>
      <c r="I71" s="17"/>
      <c r="J71" s="136"/>
      <c r="K71" s="136"/>
      <c r="L71" s="14" t="s">
        <v>20</v>
      </c>
      <c r="M71" s="25">
        <f t="shared" si="9"/>
        <v>500</v>
      </c>
      <c r="N71" s="93">
        <f t="shared" si="10"/>
        <v>100</v>
      </c>
      <c r="O71" s="93">
        <f t="shared" si="10"/>
        <v>80</v>
      </c>
      <c r="P71" s="93">
        <f t="shared" si="10"/>
        <v>80</v>
      </c>
      <c r="Q71" s="93">
        <f t="shared" si="10"/>
        <v>120</v>
      </c>
      <c r="R71" s="93">
        <f t="shared" si="10"/>
        <v>120</v>
      </c>
    </row>
    <row r="72" spans="1:18" s="36" customFormat="1" ht="15">
      <c r="A72" s="137"/>
      <c r="B72" s="137"/>
      <c r="C72" s="17"/>
      <c r="D72" s="17"/>
      <c r="E72" s="17"/>
      <c r="F72" s="17"/>
      <c r="G72" s="17"/>
      <c r="H72" s="17"/>
      <c r="I72" s="17"/>
      <c r="J72" s="137"/>
      <c r="K72" s="137"/>
      <c r="L72" s="27" t="s">
        <v>21</v>
      </c>
      <c r="M72" s="29">
        <f aca="true" t="shared" si="11" ref="M72:R72">SUM(M69:M71)</f>
        <v>500</v>
      </c>
      <c r="N72" s="29">
        <f t="shared" si="11"/>
        <v>100</v>
      </c>
      <c r="O72" s="29">
        <f t="shared" si="11"/>
        <v>80</v>
      </c>
      <c r="P72" s="29">
        <f t="shared" si="11"/>
        <v>80</v>
      </c>
      <c r="Q72" s="29">
        <f t="shared" si="11"/>
        <v>120</v>
      </c>
      <c r="R72" s="29">
        <f t="shared" si="11"/>
        <v>120</v>
      </c>
    </row>
    <row r="73" spans="1:18" s="12" customFormat="1" ht="15" customHeight="1">
      <c r="A73" s="203" t="s">
        <v>126</v>
      </c>
      <c r="B73" s="203"/>
      <c r="C73" s="94"/>
      <c r="D73" s="94"/>
      <c r="E73" s="94"/>
      <c r="F73" s="94"/>
      <c r="G73" s="94"/>
      <c r="H73" s="94"/>
      <c r="I73" s="94"/>
      <c r="J73" s="206"/>
      <c r="K73" s="209"/>
      <c r="L73" s="8" t="s">
        <v>17</v>
      </c>
      <c r="M73" s="10">
        <f>SUM(N73:R73)</f>
        <v>0</v>
      </c>
      <c r="N73" s="95">
        <f aca="true" t="shared" si="12" ref="N73:R75">N37+N53+N69</f>
        <v>0</v>
      </c>
      <c r="O73" s="95">
        <f t="shared" si="12"/>
        <v>0</v>
      </c>
      <c r="P73" s="95">
        <f t="shared" si="12"/>
        <v>0</v>
      </c>
      <c r="Q73" s="95">
        <f t="shared" si="12"/>
        <v>0</v>
      </c>
      <c r="R73" s="95">
        <f t="shared" si="12"/>
        <v>0</v>
      </c>
    </row>
    <row r="74" spans="1:18" s="12" customFormat="1" ht="15">
      <c r="A74" s="204"/>
      <c r="B74" s="204"/>
      <c r="C74" s="94"/>
      <c r="D74" s="94"/>
      <c r="E74" s="94"/>
      <c r="F74" s="94"/>
      <c r="G74" s="94"/>
      <c r="H74" s="94"/>
      <c r="I74" s="94"/>
      <c r="J74" s="207"/>
      <c r="K74" s="210"/>
      <c r="L74" s="13" t="s">
        <v>19</v>
      </c>
      <c r="M74" s="10">
        <f>SUM(N74:R74)</f>
        <v>151.4</v>
      </c>
      <c r="N74" s="95">
        <f t="shared" si="12"/>
        <v>25</v>
      </c>
      <c r="O74" s="95">
        <f t="shared" si="12"/>
        <v>31</v>
      </c>
      <c r="P74" s="95">
        <f t="shared" si="12"/>
        <v>31.8</v>
      </c>
      <c r="Q74" s="95">
        <f t="shared" si="12"/>
        <v>31.8</v>
      </c>
      <c r="R74" s="95">
        <f t="shared" si="12"/>
        <v>31.8</v>
      </c>
    </row>
    <row r="75" spans="1:18" s="12" customFormat="1" ht="15">
      <c r="A75" s="204"/>
      <c r="B75" s="204"/>
      <c r="C75" s="94"/>
      <c r="D75" s="94"/>
      <c r="E75" s="94"/>
      <c r="F75" s="94"/>
      <c r="G75" s="94"/>
      <c r="H75" s="94"/>
      <c r="I75" s="94"/>
      <c r="J75" s="207"/>
      <c r="K75" s="210"/>
      <c r="L75" s="14" t="s">
        <v>20</v>
      </c>
      <c r="M75" s="10">
        <f>SUM(N75:R75)</f>
        <v>500</v>
      </c>
      <c r="N75" s="95">
        <f t="shared" si="12"/>
        <v>100</v>
      </c>
      <c r="O75" s="95">
        <f t="shared" si="12"/>
        <v>80</v>
      </c>
      <c r="P75" s="95">
        <f t="shared" si="12"/>
        <v>80</v>
      </c>
      <c r="Q75" s="95">
        <f t="shared" si="12"/>
        <v>120</v>
      </c>
      <c r="R75" s="95">
        <f t="shared" si="12"/>
        <v>120</v>
      </c>
    </row>
    <row r="76" spans="1:18" s="12" customFormat="1" ht="15">
      <c r="A76" s="205"/>
      <c r="B76" s="205"/>
      <c r="C76" s="94"/>
      <c r="D76" s="94"/>
      <c r="E76" s="94"/>
      <c r="F76" s="94"/>
      <c r="G76" s="94"/>
      <c r="H76" s="94"/>
      <c r="I76" s="94"/>
      <c r="J76" s="208"/>
      <c r="K76" s="211"/>
      <c r="L76" s="27" t="s">
        <v>21</v>
      </c>
      <c r="M76" s="29">
        <f aca="true" t="shared" si="13" ref="M76:R76">SUM(M73:M75)</f>
        <v>651.4</v>
      </c>
      <c r="N76" s="29">
        <f t="shared" si="13"/>
        <v>125</v>
      </c>
      <c r="O76" s="29">
        <f t="shared" si="13"/>
        <v>111</v>
      </c>
      <c r="P76" s="29">
        <f t="shared" si="13"/>
        <v>111.8</v>
      </c>
      <c r="Q76" s="29">
        <f t="shared" si="13"/>
        <v>151.8</v>
      </c>
      <c r="R76" s="29">
        <f t="shared" si="13"/>
        <v>151.8</v>
      </c>
    </row>
    <row r="77" spans="1:18" s="12" customFormat="1" ht="15">
      <c r="A77" s="155" t="s">
        <v>28</v>
      </c>
      <c r="B77" s="155" t="s">
        <v>29</v>
      </c>
      <c r="C77" s="43"/>
      <c r="D77" s="44">
        <v>7541.2</v>
      </c>
      <c r="E77" s="44">
        <v>7556.9</v>
      </c>
      <c r="F77" s="44">
        <v>7575.8</v>
      </c>
      <c r="G77" s="44">
        <v>7596</v>
      </c>
      <c r="H77" s="44">
        <v>7616</v>
      </c>
      <c r="I77" s="44">
        <v>7634</v>
      </c>
      <c r="J77" s="155" t="s">
        <v>30</v>
      </c>
      <c r="K77" s="157" t="s">
        <v>11</v>
      </c>
      <c r="L77" s="8" t="s">
        <v>17</v>
      </c>
      <c r="M77" s="10">
        <f aca="true" t="shared" si="14" ref="M77:M91">SUM(N77:R77)</f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</row>
    <row r="78" spans="1:18" s="12" customFormat="1" ht="15">
      <c r="A78" s="155"/>
      <c r="B78" s="155"/>
      <c r="C78" s="43"/>
      <c r="D78" s="32">
        <v>260.5</v>
      </c>
      <c r="E78" s="32">
        <v>264</v>
      </c>
      <c r="F78" s="32">
        <v>269</v>
      </c>
      <c r="G78" s="32">
        <v>275</v>
      </c>
      <c r="H78" s="32">
        <v>279.5</v>
      </c>
      <c r="I78" s="32">
        <v>280</v>
      </c>
      <c r="J78" s="155"/>
      <c r="K78" s="157"/>
      <c r="L78" s="13" t="s">
        <v>19</v>
      </c>
      <c r="M78" s="10">
        <f t="shared" si="14"/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</row>
    <row r="79" spans="1:18" s="12" customFormat="1" ht="15">
      <c r="A79" s="155"/>
      <c r="B79" s="155"/>
      <c r="C79" s="43"/>
      <c r="D79" s="32">
        <v>211.4</v>
      </c>
      <c r="E79" s="32">
        <v>211.4</v>
      </c>
      <c r="F79" s="32">
        <v>211.4</v>
      </c>
      <c r="G79" s="32">
        <v>211.4</v>
      </c>
      <c r="H79" s="32">
        <v>211.4</v>
      </c>
      <c r="I79" s="32">
        <v>211.4</v>
      </c>
      <c r="J79" s="155"/>
      <c r="K79" s="157"/>
      <c r="L79" s="14" t="s">
        <v>20</v>
      </c>
      <c r="M79" s="10">
        <f t="shared" si="14"/>
        <v>32060.399999999998</v>
      </c>
      <c r="N79" s="90">
        <v>5668.2</v>
      </c>
      <c r="O79" s="90">
        <v>6091</v>
      </c>
      <c r="P79" s="90">
        <v>6354.8</v>
      </c>
      <c r="Q79" s="90">
        <v>6789.6</v>
      </c>
      <c r="R79" s="90">
        <v>7156.8</v>
      </c>
    </row>
    <row r="80" spans="1:18" s="12" customFormat="1" ht="15">
      <c r="A80" s="155"/>
      <c r="B80" s="155"/>
      <c r="C80" s="43"/>
      <c r="D80" s="32">
        <v>505.7</v>
      </c>
      <c r="E80" s="32">
        <v>506.5</v>
      </c>
      <c r="F80" s="32">
        <v>507.3</v>
      </c>
      <c r="G80" s="32">
        <v>508.2</v>
      </c>
      <c r="H80" s="32">
        <v>509</v>
      </c>
      <c r="I80" s="32">
        <v>509.8</v>
      </c>
      <c r="J80" s="155"/>
      <c r="K80" s="158" t="s">
        <v>12</v>
      </c>
      <c r="L80" s="8" t="s">
        <v>17</v>
      </c>
      <c r="M80" s="10">
        <f t="shared" si="14"/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</row>
    <row r="81" spans="1:18" s="12" customFormat="1" ht="15">
      <c r="A81" s="155"/>
      <c r="B81" s="155"/>
      <c r="C81" s="43"/>
      <c r="D81" s="32">
        <v>102.9</v>
      </c>
      <c r="E81" s="32">
        <v>105.1</v>
      </c>
      <c r="F81" s="32">
        <v>107.8</v>
      </c>
      <c r="G81" s="32">
        <v>111.1</v>
      </c>
      <c r="H81" s="32">
        <v>114.3</v>
      </c>
      <c r="I81" s="32">
        <v>117.8</v>
      </c>
      <c r="J81" s="155"/>
      <c r="K81" s="158"/>
      <c r="L81" s="13" t="s">
        <v>19</v>
      </c>
      <c r="M81" s="10">
        <f t="shared" si="14"/>
        <v>11567</v>
      </c>
      <c r="N81" s="90">
        <v>2167</v>
      </c>
      <c r="O81" s="90">
        <v>2200</v>
      </c>
      <c r="P81" s="90">
        <v>2300</v>
      </c>
      <c r="Q81" s="90">
        <v>2400</v>
      </c>
      <c r="R81" s="90">
        <v>2500</v>
      </c>
    </row>
    <row r="82" spans="1:18" s="12" customFormat="1" ht="15">
      <c r="A82" s="155"/>
      <c r="B82" s="155"/>
      <c r="C82" s="43"/>
      <c r="D82" s="32">
        <v>122</v>
      </c>
      <c r="E82" s="32">
        <v>122.2</v>
      </c>
      <c r="F82" s="32">
        <v>122.4</v>
      </c>
      <c r="G82" s="32">
        <v>122.5</v>
      </c>
      <c r="H82" s="32">
        <v>122.6</v>
      </c>
      <c r="I82" s="32">
        <v>122.6</v>
      </c>
      <c r="J82" s="155"/>
      <c r="K82" s="158"/>
      <c r="L82" s="14" t="s">
        <v>20</v>
      </c>
      <c r="M82" s="10">
        <f t="shared" si="14"/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</row>
    <row r="83" spans="1:18" s="12" customFormat="1" ht="15">
      <c r="A83" s="155"/>
      <c r="B83" s="155"/>
      <c r="C83" s="43"/>
      <c r="D83" s="32">
        <v>756.2</v>
      </c>
      <c r="E83" s="32">
        <v>756.2</v>
      </c>
      <c r="F83" s="32">
        <v>756.2</v>
      </c>
      <c r="G83" s="32">
        <v>756.2</v>
      </c>
      <c r="H83" s="32">
        <v>756.2</v>
      </c>
      <c r="I83" s="32">
        <v>756.2</v>
      </c>
      <c r="J83" s="155"/>
      <c r="K83" s="135" t="s">
        <v>13</v>
      </c>
      <c r="L83" s="8" t="s">
        <v>17</v>
      </c>
      <c r="M83" s="10">
        <f t="shared" si="14"/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</row>
    <row r="84" spans="1:18" s="12" customFormat="1" ht="15">
      <c r="A84" s="155"/>
      <c r="B84" s="155"/>
      <c r="C84" s="43"/>
      <c r="D84" s="32">
        <v>495.8</v>
      </c>
      <c r="E84" s="32">
        <v>495.8</v>
      </c>
      <c r="F84" s="32">
        <v>495.8</v>
      </c>
      <c r="G84" s="32">
        <v>495.8</v>
      </c>
      <c r="H84" s="32">
        <v>495.8</v>
      </c>
      <c r="I84" s="32">
        <v>495.8</v>
      </c>
      <c r="J84" s="155"/>
      <c r="K84" s="135"/>
      <c r="L84" s="13" t="s">
        <v>19</v>
      </c>
      <c r="M84" s="10">
        <f t="shared" si="14"/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</row>
    <row r="85" spans="1:18" s="12" customFormat="1" ht="15">
      <c r="A85" s="155"/>
      <c r="B85" s="155"/>
      <c r="C85" s="43"/>
      <c r="D85" s="32">
        <v>79.8</v>
      </c>
      <c r="E85" s="32">
        <v>80.9</v>
      </c>
      <c r="F85" s="32">
        <v>81</v>
      </c>
      <c r="G85" s="32">
        <v>81.1</v>
      </c>
      <c r="H85" s="32">
        <v>81.3</v>
      </c>
      <c r="I85" s="32">
        <v>82.6</v>
      </c>
      <c r="J85" s="155"/>
      <c r="K85" s="135"/>
      <c r="L85" s="14" t="s">
        <v>20</v>
      </c>
      <c r="M85" s="10">
        <f t="shared" si="14"/>
        <v>620</v>
      </c>
      <c r="N85" s="90">
        <v>70</v>
      </c>
      <c r="O85" s="90">
        <v>96</v>
      </c>
      <c r="P85" s="90">
        <v>118</v>
      </c>
      <c r="Q85" s="90">
        <v>168</v>
      </c>
      <c r="R85" s="90">
        <v>168</v>
      </c>
    </row>
    <row r="86" spans="1:18" s="12" customFormat="1" ht="15">
      <c r="A86" s="155"/>
      <c r="B86" s="155"/>
      <c r="C86" s="43"/>
      <c r="D86" s="32">
        <v>468.4</v>
      </c>
      <c r="E86" s="32">
        <v>468.4</v>
      </c>
      <c r="F86" s="32">
        <v>468.4</v>
      </c>
      <c r="G86" s="32">
        <v>468.4</v>
      </c>
      <c r="H86" s="32">
        <v>468.4</v>
      </c>
      <c r="I86" s="32">
        <v>468.4</v>
      </c>
      <c r="J86" s="155"/>
      <c r="K86" s="135" t="s">
        <v>14</v>
      </c>
      <c r="L86" s="8" t="s">
        <v>17</v>
      </c>
      <c r="M86" s="10">
        <f t="shared" si="14"/>
        <v>0</v>
      </c>
      <c r="N86" s="90">
        <v>0</v>
      </c>
      <c r="O86" s="90">
        <v>0</v>
      </c>
      <c r="P86" s="90">
        <v>0</v>
      </c>
      <c r="Q86" s="90">
        <v>0</v>
      </c>
      <c r="R86" s="90">
        <v>0</v>
      </c>
    </row>
    <row r="87" spans="1:18" s="12" customFormat="1" ht="15">
      <c r="A87" s="155"/>
      <c r="B87" s="155"/>
      <c r="C87" s="43"/>
      <c r="D87" s="32">
        <v>378.1</v>
      </c>
      <c r="E87" s="32">
        <v>378.1</v>
      </c>
      <c r="F87" s="32">
        <v>378.1</v>
      </c>
      <c r="G87" s="32">
        <v>378.1</v>
      </c>
      <c r="H87" s="32">
        <v>378.1</v>
      </c>
      <c r="I87" s="32">
        <v>378.1</v>
      </c>
      <c r="J87" s="155"/>
      <c r="K87" s="135"/>
      <c r="L87" s="13" t="s">
        <v>19</v>
      </c>
      <c r="M87" s="10">
        <f t="shared" si="14"/>
        <v>0</v>
      </c>
      <c r="N87" s="90">
        <v>0</v>
      </c>
      <c r="O87" s="90">
        <v>0</v>
      </c>
      <c r="P87" s="90">
        <v>0</v>
      </c>
      <c r="Q87" s="90">
        <v>0</v>
      </c>
      <c r="R87" s="90">
        <v>0</v>
      </c>
    </row>
    <row r="88" spans="1:18" s="12" customFormat="1" ht="15">
      <c r="A88" s="155"/>
      <c r="B88" s="155"/>
      <c r="C88" s="43"/>
      <c r="D88" s="32">
        <v>125</v>
      </c>
      <c r="E88" s="32">
        <v>127</v>
      </c>
      <c r="F88" s="32">
        <v>130</v>
      </c>
      <c r="G88" s="32">
        <v>133</v>
      </c>
      <c r="H88" s="32">
        <v>136.1</v>
      </c>
      <c r="I88" s="32">
        <v>140</v>
      </c>
      <c r="J88" s="155"/>
      <c r="K88" s="135"/>
      <c r="L88" s="14" t="s">
        <v>20</v>
      </c>
      <c r="M88" s="10">
        <f t="shared" si="14"/>
        <v>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</row>
    <row r="89" spans="1:18" s="12" customFormat="1" ht="15">
      <c r="A89" s="144" t="s">
        <v>21</v>
      </c>
      <c r="B89" s="144"/>
      <c r="C89" s="17"/>
      <c r="D89" s="17"/>
      <c r="E89" s="17"/>
      <c r="F89" s="17"/>
      <c r="G89" s="17"/>
      <c r="H89" s="17"/>
      <c r="I89" s="17"/>
      <c r="J89" s="144"/>
      <c r="K89" s="144"/>
      <c r="L89" s="8" t="s">
        <v>17</v>
      </c>
      <c r="M89" s="19">
        <f t="shared" si="14"/>
        <v>0</v>
      </c>
      <c r="N89" s="91">
        <f aca="true" t="shared" si="15" ref="N89:R91">N77+N80+N83+N86</f>
        <v>0</v>
      </c>
      <c r="O89" s="91">
        <f t="shared" si="15"/>
        <v>0</v>
      </c>
      <c r="P89" s="91">
        <f t="shared" si="15"/>
        <v>0</v>
      </c>
      <c r="Q89" s="91">
        <f t="shared" si="15"/>
        <v>0</v>
      </c>
      <c r="R89" s="91">
        <f t="shared" si="15"/>
        <v>0</v>
      </c>
    </row>
    <row r="90" spans="1:18" s="12" customFormat="1" ht="15">
      <c r="A90" s="136"/>
      <c r="B90" s="136"/>
      <c r="C90" s="17"/>
      <c r="D90" s="17"/>
      <c r="E90" s="17"/>
      <c r="F90" s="17"/>
      <c r="G90" s="17"/>
      <c r="H90" s="17"/>
      <c r="I90" s="17"/>
      <c r="J90" s="136"/>
      <c r="K90" s="136"/>
      <c r="L90" s="13" t="s">
        <v>19</v>
      </c>
      <c r="M90" s="22">
        <f t="shared" si="14"/>
        <v>11567</v>
      </c>
      <c r="N90" s="92">
        <f t="shared" si="15"/>
        <v>2167</v>
      </c>
      <c r="O90" s="92">
        <f t="shared" si="15"/>
        <v>2200</v>
      </c>
      <c r="P90" s="92">
        <f t="shared" si="15"/>
        <v>2300</v>
      </c>
      <c r="Q90" s="92">
        <f t="shared" si="15"/>
        <v>2400</v>
      </c>
      <c r="R90" s="92">
        <f t="shared" si="15"/>
        <v>2500</v>
      </c>
    </row>
    <row r="91" spans="1:18" s="12" customFormat="1" ht="15">
      <c r="A91" s="136"/>
      <c r="B91" s="136"/>
      <c r="C91" s="17"/>
      <c r="D91" s="17"/>
      <c r="E91" s="17"/>
      <c r="F91" s="17"/>
      <c r="G91" s="17"/>
      <c r="H91" s="17"/>
      <c r="I91" s="17"/>
      <c r="J91" s="136"/>
      <c r="K91" s="136"/>
      <c r="L91" s="14" t="s">
        <v>20</v>
      </c>
      <c r="M91" s="25">
        <f t="shared" si="14"/>
        <v>32680.399999999998</v>
      </c>
      <c r="N91" s="93">
        <f t="shared" si="15"/>
        <v>5738.2</v>
      </c>
      <c r="O91" s="93">
        <f t="shared" si="15"/>
        <v>6187</v>
      </c>
      <c r="P91" s="93">
        <f t="shared" si="15"/>
        <v>6472.8</v>
      </c>
      <c r="Q91" s="93">
        <f t="shared" si="15"/>
        <v>6957.6</v>
      </c>
      <c r="R91" s="93">
        <f t="shared" si="15"/>
        <v>7324.8</v>
      </c>
    </row>
    <row r="92" spans="1:18" s="12" customFormat="1" ht="15">
      <c r="A92" s="137"/>
      <c r="B92" s="137"/>
      <c r="C92" s="17"/>
      <c r="D92" s="17"/>
      <c r="E92" s="17"/>
      <c r="F92" s="17"/>
      <c r="G92" s="17"/>
      <c r="H92" s="17"/>
      <c r="I92" s="17"/>
      <c r="J92" s="137"/>
      <c r="K92" s="137"/>
      <c r="L92" s="27" t="s">
        <v>21</v>
      </c>
      <c r="M92" s="29">
        <f aca="true" t="shared" si="16" ref="M92:R92">SUM(M89:M91)</f>
        <v>44247.399999999994</v>
      </c>
      <c r="N92" s="29">
        <f t="shared" si="16"/>
        <v>7905.2</v>
      </c>
      <c r="O92" s="29">
        <f t="shared" si="16"/>
        <v>8387</v>
      </c>
      <c r="P92" s="29">
        <f t="shared" si="16"/>
        <v>8772.8</v>
      </c>
      <c r="Q92" s="29">
        <f t="shared" si="16"/>
        <v>9357.6</v>
      </c>
      <c r="R92" s="29">
        <f t="shared" si="16"/>
        <v>9824.8</v>
      </c>
    </row>
    <row r="93" spans="1:18" s="12" customFormat="1" ht="15">
      <c r="A93" s="155"/>
      <c r="B93" s="155"/>
      <c r="C93" s="43"/>
      <c r="D93" s="44">
        <v>7541.2</v>
      </c>
      <c r="E93" s="44">
        <v>7556.9</v>
      </c>
      <c r="F93" s="44">
        <v>7575.8</v>
      </c>
      <c r="G93" s="44">
        <v>7596</v>
      </c>
      <c r="H93" s="44">
        <v>7616</v>
      </c>
      <c r="I93" s="44">
        <v>7634</v>
      </c>
      <c r="J93" s="155" t="s">
        <v>31</v>
      </c>
      <c r="K93" s="157" t="s">
        <v>11</v>
      </c>
      <c r="L93" s="8" t="s">
        <v>17</v>
      </c>
      <c r="M93" s="10">
        <f aca="true" t="shared" si="17" ref="M93:M107">SUM(N93:R93)</f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</row>
    <row r="94" spans="1:18" s="12" customFormat="1" ht="15">
      <c r="A94" s="155"/>
      <c r="B94" s="155"/>
      <c r="C94" s="43"/>
      <c r="D94" s="32">
        <v>260.5</v>
      </c>
      <c r="E94" s="32">
        <v>264</v>
      </c>
      <c r="F94" s="32">
        <v>269</v>
      </c>
      <c r="G94" s="32">
        <v>275</v>
      </c>
      <c r="H94" s="32">
        <v>279.5</v>
      </c>
      <c r="I94" s="32">
        <v>280</v>
      </c>
      <c r="J94" s="155"/>
      <c r="K94" s="157"/>
      <c r="L94" s="13" t="s">
        <v>19</v>
      </c>
      <c r="M94" s="10">
        <f t="shared" si="17"/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</row>
    <row r="95" spans="1:18" s="12" customFormat="1" ht="15">
      <c r="A95" s="155"/>
      <c r="B95" s="155"/>
      <c r="C95" s="43"/>
      <c r="D95" s="32">
        <v>211.4</v>
      </c>
      <c r="E95" s="32">
        <v>211.4</v>
      </c>
      <c r="F95" s="32">
        <v>211.4</v>
      </c>
      <c r="G95" s="32">
        <v>211.4</v>
      </c>
      <c r="H95" s="32">
        <v>211.4</v>
      </c>
      <c r="I95" s="32">
        <v>211.4</v>
      </c>
      <c r="J95" s="155"/>
      <c r="K95" s="157"/>
      <c r="L95" s="14" t="s">
        <v>20</v>
      </c>
      <c r="M95" s="10">
        <f t="shared" si="17"/>
        <v>44043.2</v>
      </c>
      <c r="N95" s="90">
        <v>7674.2</v>
      </c>
      <c r="O95" s="90">
        <v>8364.3</v>
      </c>
      <c r="P95" s="90">
        <v>8708.2</v>
      </c>
      <c r="Q95" s="90">
        <v>9309.2</v>
      </c>
      <c r="R95" s="90">
        <v>9987.3</v>
      </c>
    </row>
    <row r="96" spans="1:18" s="12" customFormat="1" ht="15">
      <c r="A96" s="155"/>
      <c r="B96" s="155"/>
      <c r="C96" s="43"/>
      <c r="D96" s="32">
        <v>505.7</v>
      </c>
      <c r="E96" s="32">
        <v>506.5</v>
      </c>
      <c r="F96" s="32">
        <v>507.3</v>
      </c>
      <c r="G96" s="32">
        <v>508.2</v>
      </c>
      <c r="H96" s="32">
        <v>509</v>
      </c>
      <c r="I96" s="32">
        <v>509.8</v>
      </c>
      <c r="J96" s="155"/>
      <c r="K96" s="158" t="s">
        <v>12</v>
      </c>
      <c r="L96" s="8" t="s">
        <v>17</v>
      </c>
      <c r="M96" s="10">
        <f t="shared" si="17"/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</row>
    <row r="97" spans="1:18" s="12" customFormat="1" ht="15">
      <c r="A97" s="155"/>
      <c r="B97" s="155"/>
      <c r="C97" s="43"/>
      <c r="D97" s="32">
        <v>102.9</v>
      </c>
      <c r="E97" s="32">
        <v>105.1</v>
      </c>
      <c r="F97" s="32">
        <v>107.8</v>
      </c>
      <c r="G97" s="32">
        <v>111.1</v>
      </c>
      <c r="H97" s="32">
        <v>114.3</v>
      </c>
      <c r="I97" s="32">
        <v>117.8</v>
      </c>
      <c r="J97" s="155"/>
      <c r="K97" s="158"/>
      <c r="L97" s="13" t="s">
        <v>19</v>
      </c>
      <c r="M97" s="10">
        <f t="shared" si="17"/>
        <v>22500</v>
      </c>
      <c r="N97" s="90">
        <v>3100</v>
      </c>
      <c r="O97" s="90">
        <v>3800</v>
      </c>
      <c r="P97" s="90">
        <v>4500</v>
      </c>
      <c r="Q97" s="90">
        <v>5100</v>
      </c>
      <c r="R97" s="90">
        <v>6000</v>
      </c>
    </row>
    <row r="98" spans="1:18" s="12" customFormat="1" ht="15">
      <c r="A98" s="155"/>
      <c r="B98" s="155"/>
      <c r="C98" s="43"/>
      <c r="D98" s="32">
        <v>122</v>
      </c>
      <c r="E98" s="32">
        <v>122.2</v>
      </c>
      <c r="F98" s="32">
        <v>122.4</v>
      </c>
      <c r="G98" s="32">
        <v>122.5</v>
      </c>
      <c r="H98" s="32">
        <v>122.6</v>
      </c>
      <c r="I98" s="32">
        <v>122.6</v>
      </c>
      <c r="J98" s="155"/>
      <c r="K98" s="158"/>
      <c r="L98" s="14" t="s">
        <v>20</v>
      </c>
      <c r="M98" s="10">
        <f t="shared" si="17"/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</row>
    <row r="99" spans="1:18" s="12" customFormat="1" ht="15">
      <c r="A99" s="155"/>
      <c r="B99" s="155"/>
      <c r="C99" s="43"/>
      <c r="D99" s="32">
        <v>756.2</v>
      </c>
      <c r="E99" s="32">
        <v>756.2</v>
      </c>
      <c r="F99" s="32">
        <v>756.2</v>
      </c>
      <c r="G99" s="32">
        <v>756.2</v>
      </c>
      <c r="H99" s="32">
        <v>756.2</v>
      </c>
      <c r="I99" s="32">
        <v>756.2</v>
      </c>
      <c r="J99" s="155"/>
      <c r="K99" s="135" t="s">
        <v>13</v>
      </c>
      <c r="L99" s="8" t="s">
        <v>17</v>
      </c>
      <c r="M99" s="10">
        <f t="shared" si="17"/>
        <v>0</v>
      </c>
      <c r="N99" s="90">
        <v>0</v>
      </c>
      <c r="O99" s="90">
        <v>0</v>
      </c>
      <c r="P99" s="90">
        <v>0</v>
      </c>
      <c r="Q99" s="90">
        <v>0</v>
      </c>
      <c r="R99" s="90">
        <v>0</v>
      </c>
    </row>
    <row r="100" spans="1:18" s="12" customFormat="1" ht="15">
      <c r="A100" s="155"/>
      <c r="B100" s="155"/>
      <c r="C100" s="43"/>
      <c r="D100" s="32">
        <v>495.8</v>
      </c>
      <c r="E100" s="32">
        <v>495.8</v>
      </c>
      <c r="F100" s="32">
        <v>495.8</v>
      </c>
      <c r="G100" s="32">
        <v>495.8</v>
      </c>
      <c r="H100" s="32">
        <v>495.8</v>
      </c>
      <c r="I100" s="32">
        <v>495.8</v>
      </c>
      <c r="J100" s="155"/>
      <c r="K100" s="135"/>
      <c r="L100" s="13" t="s">
        <v>19</v>
      </c>
      <c r="M100" s="10">
        <f t="shared" si="17"/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0</v>
      </c>
    </row>
    <row r="101" spans="1:18" s="12" customFormat="1" ht="15">
      <c r="A101" s="155"/>
      <c r="B101" s="155"/>
      <c r="C101" s="43"/>
      <c r="D101" s="32">
        <v>79.8</v>
      </c>
      <c r="E101" s="32">
        <v>80.9</v>
      </c>
      <c r="F101" s="32">
        <v>81</v>
      </c>
      <c r="G101" s="32">
        <v>81.1</v>
      </c>
      <c r="H101" s="32">
        <v>81.3</v>
      </c>
      <c r="I101" s="32">
        <v>82.6</v>
      </c>
      <c r="J101" s="155"/>
      <c r="K101" s="135"/>
      <c r="L101" s="14" t="s">
        <v>20</v>
      </c>
      <c r="M101" s="10">
        <f t="shared" si="17"/>
        <v>890</v>
      </c>
      <c r="N101" s="90">
        <v>140</v>
      </c>
      <c r="O101" s="90">
        <v>150</v>
      </c>
      <c r="P101" s="90">
        <v>200</v>
      </c>
      <c r="Q101" s="90">
        <v>200</v>
      </c>
      <c r="R101" s="90">
        <v>200</v>
      </c>
    </row>
    <row r="102" spans="1:18" s="12" customFormat="1" ht="15">
      <c r="A102" s="155"/>
      <c r="B102" s="155"/>
      <c r="C102" s="43"/>
      <c r="D102" s="32">
        <v>468.4</v>
      </c>
      <c r="E102" s="32">
        <v>468.4</v>
      </c>
      <c r="F102" s="32">
        <v>468.4</v>
      </c>
      <c r="G102" s="32">
        <v>468.4</v>
      </c>
      <c r="H102" s="32">
        <v>468.4</v>
      </c>
      <c r="I102" s="32">
        <v>468.4</v>
      </c>
      <c r="J102" s="155"/>
      <c r="K102" s="135" t="s">
        <v>14</v>
      </c>
      <c r="L102" s="8" t="s">
        <v>17</v>
      </c>
      <c r="M102" s="10">
        <f t="shared" si="17"/>
        <v>0</v>
      </c>
      <c r="N102" s="90">
        <v>0</v>
      </c>
      <c r="O102" s="90">
        <v>0</v>
      </c>
      <c r="P102" s="90">
        <v>0</v>
      </c>
      <c r="Q102" s="90">
        <v>0</v>
      </c>
      <c r="R102" s="90">
        <v>0</v>
      </c>
    </row>
    <row r="103" spans="1:18" s="12" customFormat="1" ht="15">
      <c r="A103" s="155"/>
      <c r="B103" s="155"/>
      <c r="C103" s="43"/>
      <c r="D103" s="32">
        <v>378.1</v>
      </c>
      <c r="E103" s="32">
        <v>378.1</v>
      </c>
      <c r="F103" s="32">
        <v>378.1</v>
      </c>
      <c r="G103" s="32">
        <v>378.1</v>
      </c>
      <c r="H103" s="32">
        <v>378.1</v>
      </c>
      <c r="I103" s="32">
        <v>378.1</v>
      </c>
      <c r="J103" s="155"/>
      <c r="K103" s="135"/>
      <c r="L103" s="13" t="s">
        <v>19</v>
      </c>
      <c r="M103" s="10">
        <f t="shared" si="17"/>
        <v>0</v>
      </c>
      <c r="N103" s="90">
        <v>0</v>
      </c>
      <c r="O103" s="90">
        <v>0</v>
      </c>
      <c r="P103" s="90">
        <v>0</v>
      </c>
      <c r="Q103" s="90">
        <v>0</v>
      </c>
      <c r="R103" s="90">
        <v>0</v>
      </c>
    </row>
    <row r="104" spans="1:18" s="12" customFormat="1" ht="15">
      <c r="A104" s="155"/>
      <c r="B104" s="155"/>
      <c r="C104" s="43"/>
      <c r="D104" s="32">
        <v>125</v>
      </c>
      <c r="E104" s="32">
        <v>127</v>
      </c>
      <c r="F104" s="32">
        <v>130</v>
      </c>
      <c r="G104" s="32">
        <v>133</v>
      </c>
      <c r="H104" s="32">
        <v>136.1</v>
      </c>
      <c r="I104" s="32">
        <v>140</v>
      </c>
      <c r="J104" s="155"/>
      <c r="K104" s="135"/>
      <c r="L104" s="14" t="s">
        <v>20</v>
      </c>
      <c r="M104" s="10">
        <f t="shared" si="17"/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0</v>
      </c>
    </row>
    <row r="105" spans="1:18" s="12" customFormat="1" ht="15">
      <c r="A105" s="144" t="s">
        <v>21</v>
      </c>
      <c r="B105" s="144"/>
      <c r="C105" s="17"/>
      <c r="D105" s="17"/>
      <c r="E105" s="17"/>
      <c r="F105" s="17"/>
      <c r="G105" s="17"/>
      <c r="H105" s="17"/>
      <c r="I105" s="17"/>
      <c r="J105" s="144"/>
      <c r="K105" s="144"/>
      <c r="L105" s="8" t="s">
        <v>17</v>
      </c>
      <c r="M105" s="19">
        <f t="shared" si="17"/>
        <v>0</v>
      </c>
      <c r="N105" s="91">
        <f aca="true" t="shared" si="18" ref="N105:R107">N93+N96+N99+N102</f>
        <v>0</v>
      </c>
      <c r="O105" s="91">
        <f t="shared" si="18"/>
        <v>0</v>
      </c>
      <c r="P105" s="91">
        <f t="shared" si="18"/>
        <v>0</v>
      </c>
      <c r="Q105" s="91">
        <f t="shared" si="18"/>
        <v>0</v>
      </c>
      <c r="R105" s="91">
        <f t="shared" si="18"/>
        <v>0</v>
      </c>
    </row>
    <row r="106" spans="1:18" s="12" customFormat="1" ht="15">
      <c r="A106" s="136"/>
      <c r="B106" s="136"/>
      <c r="C106" s="17"/>
      <c r="D106" s="17"/>
      <c r="E106" s="17"/>
      <c r="F106" s="17"/>
      <c r="G106" s="17"/>
      <c r="H106" s="17"/>
      <c r="I106" s="17"/>
      <c r="J106" s="136"/>
      <c r="K106" s="136"/>
      <c r="L106" s="13" t="s">
        <v>19</v>
      </c>
      <c r="M106" s="22">
        <f t="shared" si="17"/>
        <v>22500</v>
      </c>
      <c r="N106" s="92">
        <f t="shared" si="18"/>
        <v>3100</v>
      </c>
      <c r="O106" s="92">
        <f t="shared" si="18"/>
        <v>3800</v>
      </c>
      <c r="P106" s="92">
        <f t="shared" si="18"/>
        <v>4500</v>
      </c>
      <c r="Q106" s="92">
        <f t="shared" si="18"/>
        <v>5100</v>
      </c>
      <c r="R106" s="92">
        <f t="shared" si="18"/>
        <v>6000</v>
      </c>
    </row>
    <row r="107" spans="1:18" s="12" customFormat="1" ht="15">
      <c r="A107" s="136"/>
      <c r="B107" s="136"/>
      <c r="C107" s="17"/>
      <c r="D107" s="17"/>
      <c r="E107" s="17"/>
      <c r="F107" s="17"/>
      <c r="G107" s="17"/>
      <c r="H107" s="17"/>
      <c r="I107" s="17"/>
      <c r="J107" s="136"/>
      <c r="K107" s="136"/>
      <c r="L107" s="14" t="s">
        <v>20</v>
      </c>
      <c r="M107" s="25">
        <f t="shared" si="17"/>
        <v>44933.2</v>
      </c>
      <c r="N107" s="93">
        <f t="shared" si="18"/>
        <v>7814.2</v>
      </c>
      <c r="O107" s="93">
        <f t="shared" si="18"/>
        <v>8514.3</v>
      </c>
      <c r="P107" s="93">
        <f t="shared" si="18"/>
        <v>8908.2</v>
      </c>
      <c r="Q107" s="93">
        <f t="shared" si="18"/>
        <v>9509.2</v>
      </c>
      <c r="R107" s="93">
        <f t="shared" si="18"/>
        <v>10187.3</v>
      </c>
    </row>
    <row r="108" spans="1:18" s="12" customFormat="1" ht="15">
      <c r="A108" s="137"/>
      <c r="B108" s="137"/>
      <c r="C108" s="17"/>
      <c r="D108" s="17"/>
      <c r="E108" s="17"/>
      <c r="F108" s="17"/>
      <c r="G108" s="17"/>
      <c r="H108" s="17"/>
      <c r="I108" s="17"/>
      <c r="J108" s="137"/>
      <c r="K108" s="137"/>
      <c r="L108" s="27" t="s">
        <v>21</v>
      </c>
      <c r="M108" s="29">
        <f aca="true" t="shared" si="19" ref="M108:R108">SUM(M105:M107)</f>
        <v>67433.2</v>
      </c>
      <c r="N108" s="29">
        <f t="shared" si="19"/>
        <v>10914.2</v>
      </c>
      <c r="O108" s="29">
        <f t="shared" si="19"/>
        <v>12314.3</v>
      </c>
      <c r="P108" s="29">
        <f t="shared" si="19"/>
        <v>13408.2</v>
      </c>
      <c r="Q108" s="29">
        <f t="shared" si="19"/>
        <v>14609.2</v>
      </c>
      <c r="R108" s="29">
        <f t="shared" si="19"/>
        <v>16187.3</v>
      </c>
    </row>
    <row r="109" spans="1:18" s="12" customFormat="1" ht="15">
      <c r="A109" s="155"/>
      <c r="B109" s="155"/>
      <c r="C109" s="43"/>
      <c r="D109" s="44">
        <v>7541.2</v>
      </c>
      <c r="E109" s="44">
        <v>7556.9</v>
      </c>
      <c r="F109" s="44">
        <v>7575.8</v>
      </c>
      <c r="G109" s="44">
        <v>7596</v>
      </c>
      <c r="H109" s="44">
        <v>7616</v>
      </c>
      <c r="I109" s="44">
        <v>7634</v>
      </c>
      <c r="J109" s="155" t="s">
        <v>32</v>
      </c>
      <c r="K109" s="157" t="s">
        <v>11</v>
      </c>
      <c r="L109" s="8" t="s">
        <v>17</v>
      </c>
      <c r="M109" s="10">
        <f aca="true" t="shared" si="20" ref="M109:M123">SUM(N109:R109)</f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v>0</v>
      </c>
    </row>
    <row r="110" spans="1:18" s="12" customFormat="1" ht="15">
      <c r="A110" s="155"/>
      <c r="B110" s="155"/>
      <c r="C110" s="43"/>
      <c r="D110" s="32">
        <v>260.5</v>
      </c>
      <c r="E110" s="32">
        <v>264</v>
      </c>
      <c r="F110" s="32">
        <v>269</v>
      </c>
      <c r="G110" s="32">
        <v>275</v>
      </c>
      <c r="H110" s="32">
        <v>279.5</v>
      </c>
      <c r="I110" s="32">
        <v>280</v>
      </c>
      <c r="J110" s="155"/>
      <c r="K110" s="157"/>
      <c r="L110" s="13" t="s">
        <v>19</v>
      </c>
      <c r="M110" s="10">
        <f t="shared" si="20"/>
        <v>0</v>
      </c>
      <c r="N110" s="90">
        <v>0</v>
      </c>
      <c r="O110" s="90">
        <v>0</v>
      </c>
      <c r="P110" s="90">
        <v>0</v>
      </c>
      <c r="Q110" s="90">
        <v>0</v>
      </c>
      <c r="R110" s="90">
        <v>0</v>
      </c>
    </row>
    <row r="111" spans="1:18" s="12" customFormat="1" ht="15">
      <c r="A111" s="155"/>
      <c r="B111" s="155"/>
      <c r="C111" s="43"/>
      <c r="D111" s="32">
        <v>211.4</v>
      </c>
      <c r="E111" s="32">
        <v>211.4</v>
      </c>
      <c r="F111" s="32">
        <v>211.4</v>
      </c>
      <c r="G111" s="32">
        <v>211.4</v>
      </c>
      <c r="H111" s="32">
        <v>211.4</v>
      </c>
      <c r="I111" s="32">
        <v>211.4</v>
      </c>
      <c r="J111" s="155"/>
      <c r="K111" s="157"/>
      <c r="L111" s="14" t="s">
        <v>20</v>
      </c>
      <c r="M111" s="10">
        <f t="shared" si="20"/>
        <v>5851.2</v>
      </c>
      <c r="N111" s="90">
        <v>1022.9</v>
      </c>
      <c r="O111" s="90">
        <v>1105.5</v>
      </c>
      <c r="P111" s="90">
        <v>1165.5</v>
      </c>
      <c r="Q111" s="90">
        <v>1234.1</v>
      </c>
      <c r="R111" s="90">
        <v>1323.2</v>
      </c>
    </row>
    <row r="112" spans="1:18" s="12" customFormat="1" ht="15">
      <c r="A112" s="155"/>
      <c r="B112" s="155"/>
      <c r="C112" s="43"/>
      <c r="D112" s="32">
        <v>505.7</v>
      </c>
      <c r="E112" s="32">
        <v>506.5</v>
      </c>
      <c r="F112" s="32">
        <v>507.3</v>
      </c>
      <c r="G112" s="32">
        <v>508.2</v>
      </c>
      <c r="H112" s="32">
        <v>509</v>
      </c>
      <c r="I112" s="32">
        <v>509.8</v>
      </c>
      <c r="J112" s="155"/>
      <c r="K112" s="158" t="s">
        <v>12</v>
      </c>
      <c r="L112" s="8" t="s">
        <v>17</v>
      </c>
      <c r="M112" s="10">
        <f t="shared" si="20"/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0</v>
      </c>
    </row>
    <row r="113" spans="1:18" s="12" customFormat="1" ht="15">
      <c r="A113" s="155"/>
      <c r="B113" s="155"/>
      <c r="C113" s="43"/>
      <c r="D113" s="32">
        <v>102.9</v>
      </c>
      <c r="E113" s="32">
        <v>105.1</v>
      </c>
      <c r="F113" s="32">
        <v>107.8</v>
      </c>
      <c r="G113" s="32">
        <v>111.1</v>
      </c>
      <c r="H113" s="32">
        <v>114.3</v>
      </c>
      <c r="I113" s="32">
        <v>117.8</v>
      </c>
      <c r="J113" s="155"/>
      <c r="K113" s="158"/>
      <c r="L113" s="13" t="s">
        <v>19</v>
      </c>
      <c r="M113" s="10">
        <f t="shared" si="20"/>
        <v>1824</v>
      </c>
      <c r="N113" s="90">
        <v>316</v>
      </c>
      <c r="O113" s="90">
        <v>332</v>
      </c>
      <c r="P113" s="90">
        <v>380</v>
      </c>
      <c r="Q113" s="90">
        <v>395</v>
      </c>
      <c r="R113" s="90">
        <v>401</v>
      </c>
    </row>
    <row r="114" spans="1:18" s="12" customFormat="1" ht="15">
      <c r="A114" s="155"/>
      <c r="B114" s="155"/>
      <c r="C114" s="43"/>
      <c r="D114" s="32">
        <v>122</v>
      </c>
      <c r="E114" s="32">
        <v>122.2</v>
      </c>
      <c r="F114" s="32">
        <v>122.4</v>
      </c>
      <c r="G114" s="32">
        <v>122.5</v>
      </c>
      <c r="H114" s="32">
        <v>122.6</v>
      </c>
      <c r="I114" s="32">
        <v>122.6</v>
      </c>
      <c r="J114" s="155"/>
      <c r="K114" s="158"/>
      <c r="L114" s="14" t="s">
        <v>20</v>
      </c>
      <c r="M114" s="10">
        <f t="shared" si="20"/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</row>
    <row r="115" spans="1:18" s="12" customFormat="1" ht="15">
      <c r="A115" s="155"/>
      <c r="B115" s="155"/>
      <c r="C115" s="43"/>
      <c r="D115" s="32">
        <v>756.2</v>
      </c>
      <c r="E115" s="32">
        <v>756.2</v>
      </c>
      <c r="F115" s="32">
        <v>756.2</v>
      </c>
      <c r="G115" s="32">
        <v>756.2</v>
      </c>
      <c r="H115" s="32">
        <v>756.2</v>
      </c>
      <c r="I115" s="32">
        <v>756.2</v>
      </c>
      <c r="J115" s="155"/>
      <c r="K115" s="135" t="s">
        <v>13</v>
      </c>
      <c r="L115" s="8" t="s">
        <v>17</v>
      </c>
      <c r="M115" s="10">
        <f t="shared" si="20"/>
        <v>0</v>
      </c>
      <c r="N115" s="90">
        <v>0</v>
      </c>
      <c r="O115" s="90">
        <v>0</v>
      </c>
      <c r="P115" s="90">
        <v>0</v>
      </c>
      <c r="Q115" s="90">
        <v>0</v>
      </c>
      <c r="R115" s="90">
        <v>0</v>
      </c>
    </row>
    <row r="116" spans="1:18" s="12" customFormat="1" ht="15">
      <c r="A116" s="155"/>
      <c r="B116" s="155"/>
      <c r="C116" s="43"/>
      <c r="D116" s="32">
        <v>495.8</v>
      </c>
      <c r="E116" s="32">
        <v>495.8</v>
      </c>
      <c r="F116" s="32">
        <v>495.8</v>
      </c>
      <c r="G116" s="32">
        <v>495.8</v>
      </c>
      <c r="H116" s="32">
        <v>495.8</v>
      </c>
      <c r="I116" s="32">
        <v>495.8</v>
      </c>
      <c r="J116" s="155"/>
      <c r="K116" s="135"/>
      <c r="L116" s="13" t="s">
        <v>19</v>
      </c>
      <c r="M116" s="10">
        <f t="shared" si="20"/>
        <v>0</v>
      </c>
      <c r="N116" s="90">
        <v>0</v>
      </c>
      <c r="O116" s="90">
        <v>0</v>
      </c>
      <c r="P116" s="90">
        <v>0</v>
      </c>
      <c r="Q116" s="90">
        <v>0</v>
      </c>
      <c r="R116" s="90">
        <v>0</v>
      </c>
    </row>
    <row r="117" spans="1:18" s="12" customFormat="1" ht="15">
      <c r="A117" s="155"/>
      <c r="B117" s="155"/>
      <c r="C117" s="43"/>
      <c r="D117" s="32">
        <v>79.8</v>
      </c>
      <c r="E117" s="32">
        <v>80.9</v>
      </c>
      <c r="F117" s="32">
        <v>81</v>
      </c>
      <c r="G117" s="32">
        <v>81.1</v>
      </c>
      <c r="H117" s="32">
        <v>81.3</v>
      </c>
      <c r="I117" s="32">
        <v>82.6</v>
      </c>
      <c r="J117" s="155"/>
      <c r="K117" s="135"/>
      <c r="L117" s="14" t="s">
        <v>20</v>
      </c>
      <c r="M117" s="10">
        <f t="shared" si="20"/>
        <v>70</v>
      </c>
      <c r="N117" s="90">
        <v>10</v>
      </c>
      <c r="O117" s="90">
        <v>10</v>
      </c>
      <c r="P117" s="90">
        <v>15</v>
      </c>
      <c r="Q117" s="90">
        <v>15</v>
      </c>
      <c r="R117" s="90">
        <v>20</v>
      </c>
    </row>
    <row r="118" spans="1:18" s="12" customFormat="1" ht="15">
      <c r="A118" s="155"/>
      <c r="B118" s="155"/>
      <c r="C118" s="43"/>
      <c r="D118" s="32">
        <v>468.4</v>
      </c>
      <c r="E118" s="32">
        <v>468.4</v>
      </c>
      <c r="F118" s="32">
        <v>468.4</v>
      </c>
      <c r="G118" s="32">
        <v>468.4</v>
      </c>
      <c r="H118" s="32">
        <v>468.4</v>
      </c>
      <c r="I118" s="32">
        <v>468.4</v>
      </c>
      <c r="J118" s="155"/>
      <c r="K118" s="135" t="s">
        <v>14</v>
      </c>
      <c r="L118" s="8" t="s">
        <v>17</v>
      </c>
      <c r="M118" s="10">
        <f t="shared" si="20"/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0</v>
      </c>
    </row>
    <row r="119" spans="1:18" s="12" customFormat="1" ht="15">
      <c r="A119" s="155"/>
      <c r="B119" s="155"/>
      <c r="C119" s="43"/>
      <c r="D119" s="32">
        <v>378.1</v>
      </c>
      <c r="E119" s="32">
        <v>378.1</v>
      </c>
      <c r="F119" s="32">
        <v>378.1</v>
      </c>
      <c r="G119" s="32">
        <v>378.1</v>
      </c>
      <c r="H119" s="32">
        <v>378.1</v>
      </c>
      <c r="I119" s="32">
        <v>378.1</v>
      </c>
      <c r="J119" s="155"/>
      <c r="K119" s="135"/>
      <c r="L119" s="13" t="s">
        <v>19</v>
      </c>
      <c r="M119" s="10">
        <f t="shared" si="20"/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</row>
    <row r="120" spans="1:18" s="12" customFormat="1" ht="15">
      <c r="A120" s="155"/>
      <c r="B120" s="155"/>
      <c r="C120" s="43"/>
      <c r="D120" s="32">
        <v>125</v>
      </c>
      <c r="E120" s="32">
        <v>127</v>
      </c>
      <c r="F120" s="32">
        <v>130</v>
      </c>
      <c r="G120" s="32">
        <v>133</v>
      </c>
      <c r="H120" s="32">
        <v>136.1</v>
      </c>
      <c r="I120" s="32">
        <v>140</v>
      </c>
      <c r="J120" s="155"/>
      <c r="K120" s="135"/>
      <c r="L120" s="14" t="s">
        <v>20</v>
      </c>
      <c r="M120" s="10">
        <f t="shared" si="20"/>
        <v>0</v>
      </c>
      <c r="N120" s="90">
        <v>0</v>
      </c>
      <c r="O120" s="90">
        <v>0</v>
      </c>
      <c r="P120" s="90">
        <v>0</v>
      </c>
      <c r="Q120" s="90">
        <v>0</v>
      </c>
      <c r="R120" s="90">
        <v>0</v>
      </c>
    </row>
    <row r="121" spans="1:18" s="12" customFormat="1" ht="15">
      <c r="A121" s="144" t="s">
        <v>21</v>
      </c>
      <c r="B121" s="144"/>
      <c r="C121" s="17"/>
      <c r="D121" s="17"/>
      <c r="E121" s="17"/>
      <c r="F121" s="17"/>
      <c r="G121" s="17"/>
      <c r="H121" s="17"/>
      <c r="I121" s="17"/>
      <c r="J121" s="144"/>
      <c r="K121" s="144"/>
      <c r="L121" s="8" t="s">
        <v>17</v>
      </c>
      <c r="M121" s="19">
        <f t="shared" si="20"/>
        <v>0</v>
      </c>
      <c r="N121" s="91">
        <f aca="true" t="shared" si="21" ref="N121:R123">N109+N112+N115+N118</f>
        <v>0</v>
      </c>
      <c r="O121" s="91">
        <f t="shared" si="21"/>
        <v>0</v>
      </c>
      <c r="P121" s="91">
        <f t="shared" si="21"/>
        <v>0</v>
      </c>
      <c r="Q121" s="91">
        <f t="shared" si="21"/>
        <v>0</v>
      </c>
      <c r="R121" s="91">
        <f t="shared" si="21"/>
        <v>0</v>
      </c>
    </row>
    <row r="122" spans="1:18" s="12" customFormat="1" ht="15">
      <c r="A122" s="136"/>
      <c r="B122" s="136"/>
      <c r="C122" s="17"/>
      <c r="D122" s="17"/>
      <c r="E122" s="17"/>
      <c r="F122" s="17"/>
      <c r="G122" s="17"/>
      <c r="H122" s="17"/>
      <c r="I122" s="17"/>
      <c r="J122" s="136"/>
      <c r="K122" s="136"/>
      <c r="L122" s="13" t="s">
        <v>19</v>
      </c>
      <c r="M122" s="22">
        <f t="shared" si="20"/>
        <v>1824</v>
      </c>
      <c r="N122" s="92">
        <f t="shared" si="21"/>
        <v>316</v>
      </c>
      <c r="O122" s="92">
        <f t="shared" si="21"/>
        <v>332</v>
      </c>
      <c r="P122" s="92">
        <f t="shared" si="21"/>
        <v>380</v>
      </c>
      <c r="Q122" s="92">
        <f t="shared" si="21"/>
        <v>395</v>
      </c>
      <c r="R122" s="92">
        <f t="shared" si="21"/>
        <v>401</v>
      </c>
    </row>
    <row r="123" spans="1:18" s="12" customFormat="1" ht="15">
      <c r="A123" s="136"/>
      <c r="B123" s="136"/>
      <c r="C123" s="17"/>
      <c r="D123" s="17"/>
      <c r="E123" s="17"/>
      <c r="F123" s="17"/>
      <c r="G123" s="17"/>
      <c r="H123" s="17"/>
      <c r="I123" s="17"/>
      <c r="J123" s="136"/>
      <c r="K123" s="136"/>
      <c r="L123" s="14" t="s">
        <v>20</v>
      </c>
      <c r="M123" s="25">
        <f t="shared" si="20"/>
        <v>5921.2</v>
      </c>
      <c r="N123" s="93">
        <f t="shared" si="21"/>
        <v>1032.9</v>
      </c>
      <c r="O123" s="93">
        <f t="shared" si="21"/>
        <v>1115.5</v>
      </c>
      <c r="P123" s="93">
        <f t="shared" si="21"/>
        <v>1180.5</v>
      </c>
      <c r="Q123" s="93">
        <f t="shared" si="21"/>
        <v>1249.1</v>
      </c>
      <c r="R123" s="93">
        <f t="shared" si="21"/>
        <v>1343.2</v>
      </c>
    </row>
    <row r="124" spans="1:18" s="12" customFormat="1" ht="15">
      <c r="A124" s="137"/>
      <c r="B124" s="137"/>
      <c r="C124" s="17"/>
      <c r="D124" s="17"/>
      <c r="E124" s="17"/>
      <c r="F124" s="17"/>
      <c r="G124" s="17"/>
      <c r="H124" s="17"/>
      <c r="I124" s="17"/>
      <c r="J124" s="137"/>
      <c r="K124" s="137"/>
      <c r="L124" s="27" t="s">
        <v>21</v>
      </c>
      <c r="M124" s="29">
        <f aca="true" t="shared" si="22" ref="M124:R124">SUM(M121:M123)</f>
        <v>7745.2</v>
      </c>
      <c r="N124" s="29">
        <f t="shared" si="22"/>
        <v>1348.9</v>
      </c>
      <c r="O124" s="29">
        <f t="shared" si="22"/>
        <v>1447.5</v>
      </c>
      <c r="P124" s="29">
        <f t="shared" si="22"/>
        <v>1560.5</v>
      </c>
      <c r="Q124" s="29">
        <f t="shared" si="22"/>
        <v>1644.1</v>
      </c>
      <c r="R124" s="29">
        <f t="shared" si="22"/>
        <v>1744.2</v>
      </c>
    </row>
    <row r="125" spans="1:18" s="12" customFormat="1" ht="15">
      <c r="A125" s="155"/>
      <c r="B125" s="155"/>
      <c r="C125" s="43"/>
      <c r="D125" s="44">
        <v>7541.2</v>
      </c>
      <c r="E125" s="44">
        <v>7556.9</v>
      </c>
      <c r="F125" s="44">
        <v>7575.8</v>
      </c>
      <c r="G125" s="44">
        <v>7596</v>
      </c>
      <c r="H125" s="44">
        <v>7616</v>
      </c>
      <c r="I125" s="44">
        <v>7634</v>
      </c>
      <c r="J125" s="155" t="s">
        <v>33</v>
      </c>
      <c r="K125" s="157" t="s">
        <v>11</v>
      </c>
      <c r="L125" s="8" t="s">
        <v>17</v>
      </c>
      <c r="M125" s="10">
        <f aca="true" t="shared" si="23" ref="M125:M139">SUM(N125:R125)</f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</row>
    <row r="126" spans="1:18" s="12" customFormat="1" ht="15">
      <c r="A126" s="155"/>
      <c r="B126" s="155"/>
      <c r="C126" s="43"/>
      <c r="D126" s="32">
        <v>260.5</v>
      </c>
      <c r="E126" s="32">
        <v>264</v>
      </c>
      <c r="F126" s="32">
        <v>269</v>
      </c>
      <c r="G126" s="32">
        <v>275</v>
      </c>
      <c r="H126" s="32">
        <v>279.5</v>
      </c>
      <c r="I126" s="32">
        <v>280</v>
      </c>
      <c r="J126" s="155"/>
      <c r="K126" s="157"/>
      <c r="L126" s="13" t="s">
        <v>19</v>
      </c>
      <c r="M126" s="10">
        <f t="shared" si="23"/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</row>
    <row r="127" spans="1:18" s="12" customFormat="1" ht="15">
      <c r="A127" s="155"/>
      <c r="B127" s="155"/>
      <c r="C127" s="43"/>
      <c r="D127" s="32">
        <v>211.4</v>
      </c>
      <c r="E127" s="32">
        <v>211.4</v>
      </c>
      <c r="F127" s="32">
        <v>211.4</v>
      </c>
      <c r="G127" s="32">
        <v>211.4</v>
      </c>
      <c r="H127" s="32">
        <v>211.4</v>
      </c>
      <c r="I127" s="32">
        <v>211.4</v>
      </c>
      <c r="J127" s="155"/>
      <c r="K127" s="157"/>
      <c r="L127" s="14" t="s">
        <v>20</v>
      </c>
      <c r="M127" s="10">
        <f t="shared" si="23"/>
        <v>8369</v>
      </c>
      <c r="N127" s="90">
        <v>1465.7</v>
      </c>
      <c r="O127" s="90">
        <v>1584.3</v>
      </c>
      <c r="P127" s="90">
        <v>1640.4</v>
      </c>
      <c r="Q127" s="90">
        <v>1781.3</v>
      </c>
      <c r="R127" s="90">
        <v>1897.3</v>
      </c>
    </row>
    <row r="128" spans="1:18" s="12" customFormat="1" ht="15">
      <c r="A128" s="155"/>
      <c r="B128" s="155"/>
      <c r="C128" s="43"/>
      <c r="D128" s="32">
        <v>505.7</v>
      </c>
      <c r="E128" s="32">
        <v>506.5</v>
      </c>
      <c r="F128" s="32">
        <v>507.3</v>
      </c>
      <c r="G128" s="32">
        <v>508.2</v>
      </c>
      <c r="H128" s="32">
        <v>509</v>
      </c>
      <c r="I128" s="32">
        <v>509.8</v>
      </c>
      <c r="J128" s="155"/>
      <c r="K128" s="158" t="s">
        <v>12</v>
      </c>
      <c r="L128" s="8" t="s">
        <v>17</v>
      </c>
      <c r="M128" s="10">
        <f t="shared" si="23"/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</row>
    <row r="129" spans="1:18" s="12" customFormat="1" ht="15">
      <c r="A129" s="155"/>
      <c r="B129" s="155"/>
      <c r="C129" s="43"/>
      <c r="D129" s="32">
        <v>102.9</v>
      </c>
      <c r="E129" s="32">
        <v>105.1</v>
      </c>
      <c r="F129" s="32">
        <v>107.8</v>
      </c>
      <c r="G129" s="32">
        <v>111.1</v>
      </c>
      <c r="H129" s="32">
        <v>114.3</v>
      </c>
      <c r="I129" s="32">
        <v>117.8</v>
      </c>
      <c r="J129" s="155"/>
      <c r="K129" s="158"/>
      <c r="L129" s="13" t="s">
        <v>19</v>
      </c>
      <c r="M129" s="10">
        <f t="shared" si="23"/>
        <v>3000</v>
      </c>
      <c r="N129" s="90">
        <v>600</v>
      </c>
      <c r="O129" s="90">
        <v>600</v>
      </c>
      <c r="P129" s="90">
        <v>600</v>
      </c>
      <c r="Q129" s="90">
        <v>600</v>
      </c>
      <c r="R129" s="90">
        <v>600</v>
      </c>
    </row>
    <row r="130" spans="1:18" s="12" customFormat="1" ht="15">
      <c r="A130" s="155"/>
      <c r="B130" s="155"/>
      <c r="C130" s="43"/>
      <c r="D130" s="32">
        <v>122</v>
      </c>
      <c r="E130" s="32">
        <v>122.2</v>
      </c>
      <c r="F130" s="32">
        <v>122.4</v>
      </c>
      <c r="G130" s="32">
        <v>122.5</v>
      </c>
      <c r="H130" s="32">
        <v>122.6</v>
      </c>
      <c r="I130" s="32">
        <v>122.6</v>
      </c>
      <c r="J130" s="155"/>
      <c r="K130" s="158"/>
      <c r="L130" s="14" t="s">
        <v>20</v>
      </c>
      <c r="M130" s="10">
        <f t="shared" si="23"/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</row>
    <row r="131" spans="1:18" s="12" customFormat="1" ht="15">
      <c r="A131" s="155"/>
      <c r="B131" s="155"/>
      <c r="C131" s="43"/>
      <c r="D131" s="32">
        <v>756.2</v>
      </c>
      <c r="E131" s="32">
        <v>756.2</v>
      </c>
      <c r="F131" s="32">
        <v>756.2</v>
      </c>
      <c r="G131" s="32">
        <v>756.2</v>
      </c>
      <c r="H131" s="32">
        <v>756.2</v>
      </c>
      <c r="I131" s="32">
        <v>756.2</v>
      </c>
      <c r="J131" s="155"/>
      <c r="K131" s="135" t="s">
        <v>13</v>
      </c>
      <c r="L131" s="8" t="s">
        <v>17</v>
      </c>
      <c r="M131" s="10">
        <f t="shared" si="23"/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0</v>
      </c>
    </row>
    <row r="132" spans="1:18" s="12" customFormat="1" ht="15">
      <c r="A132" s="155"/>
      <c r="B132" s="155"/>
      <c r="C132" s="43"/>
      <c r="D132" s="32">
        <v>495.8</v>
      </c>
      <c r="E132" s="32">
        <v>495.8</v>
      </c>
      <c r="F132" s="32">
        <v>495.8</v>
      </c>
      <c r="G132" s="32">
        <v>495.8</v>
      </c>
      <c r="H132" s="32">
        <v>495.8</v>
      </c>
      <c r="I132" s="32">
        <v>495.8</v>
      </c>
      <c r="J132" s="155"/>
      <c r="K132" s="135"/>
      <c r="L132" s="13" t="s">
        <v>19</v>
      </c>
      <c r="M132" s="10">
        <f t="shared" si="23"/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</row>
    <row r="133" spans="1:18" s="12" customFormat="1" ht="15">
      <c r="A133" s="155"/>
      <c r="B133" s="155"/>
      <c r="C133" s="43"/>
      <c r="D133" s="32">
        <v>79.8</v>
      </c>
      <c r="E133" s="32">
        <v>80.9</v>
      </c>
      <c r="F133" s="32">
        <v>81</v>
      </c>
      <c r="G133" s="32">
        <v>81.1</v>
      </c>
      <c r="H133" s="32">
        <v>81.3</v>
      </c>
      <c r="I133" s="32">
        <v>82.6</v>
      </c>
      <c r="J133" s="155"/>
      <c r="K133" s="135"/>
      <c r="L133" s="14" t="s">
        <v>20</v>
      </c>
      <c r="M133" s="10">
        <f t="shared" si="23"/>
        <v>216</v>
      </c>
      <c r="N133" s="90">
        <v>20</v>
      </c>
      <c r="O133" s="90">
        <v>34</v>
      </c>
      <c r="P133" s="90">
        <v>54</v>
      </c>
      <c r="Q133" s="90">
        <v>54</v>
      </c>
      <c r="R133" s="90">
        <v>54</v>
      </c>
    </row>
    <row r="134" spans="1:18" s="12" customFormat="1" ht="15">
      <c r="A134" s="155"/>
      <c r="B134" s="155"/>
      <c r="C134" s="43"/>
      <c r="D134" s="32">
        <v>468.4</v>
      </c>
      <c r="E134" s="32">
        <v>468.4</v>
      </c>
      <c r="F134" s="32">
        <v>468.4</v>
      </c>
      <c r="G134" s="32">
        <v>468.4</v>
      </c>
      <c r="H134" s="32">
        <v>468.4</v>
      </c>
      <c r="I134" s="32">
        <v>468.4</v>
      </c>
      <c r="J134" s="155"/>
      <c r="K134" s="135" t="s">
        <v>14</v>
      </c>
      <c r="L134" s="8" t="s">
        <v>17</v>
      </c>
      <c r="M134" s="10">
        <f t="shared" si="23"/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</row>
    <row r="135" spans="1:18" s="12" customFormat="1" ht="15">
      <c r="A135" s="155"/>
      <c r="B135" s="155"/>
      <c r="C135" s="43"/>
      <c r="D135" s="32">
        <v>378.1</v>
      </c>
      <c r="E135" s="32">
        <v>378.1</v>
      </c>
      <c r="F135" s="32">
        <v>378.1</v>
      </c>
      <c r="G135" s="32">
        <v>378.1</v>
      </c>
      <c r="H135" s="32">
        <v>378.1</v>
      </c>
      <c r="I135" s="32">
        <v>378.1</v>
      </c>
      <c r="J135" s="155"/>
      <c r="K135" s="135"/>
      <c r="L135" s="13" t="s">
        <v>19</v>
      </c>
      <c r="M135" s="10">
        <f t="shared" si="23"/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</row>
    <row r="136" spans="1:18" s="12" customFormat="1" ht="15">
      <c r="A136" s="155"/>
      <c r="B136" s="155"/>
      <c r="C136" s="43"/>
      <c r="D136" s="32">
        <v>125</v>
      </c>
      <c r="E136" s="32">
        <v>127</v>
      </c>
      <c r="F136" s="32">
        <v>130</v>
      </c>
      <c r="G136" s="32">
        <v>133</v>
      </c>
      <c r="H136" s="32">
        <v>136.1</v>
      </c>
      <c r="I136" s="32">
        <v>140</v>
      </c>
      <c r="J136" s="155"/>
      <c r="K136" s="135"/>
      <c r="L136" s="14" t="s">
        <v>20</v>
      </c>
      <c r="M136" s="10">
        <f t="shared" si="23"/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</row>
    <row r="137" spans="1:18" s="12" customFormat="1" ht="15">
      <c r="A137" s="144" t="s">
        <v>21</v>
      </c>
      <c r="B137" s="144"/>
      <c r="C137" s="17"/>
      <c r="D137" s="17"/>
      <c r="E137" s="17"/>
      <c r="F137" s="17"/>
      <c r="G137" s="17"/>
      <c r="H137" s="17"/>
      <c r="I137" s="17"/>
      <c r="J137" s="144"/>
      <c r="K137" s="144"/>
      <c r="L137" s="8" t="s">
        <v>17</v>
      </c>
      <c r="M137" s="19">
        <f t="shared" si="23"/>
        <v>0</v>
      </c>
      <c r="N137" s="91">
        <f aca="true" t="shared" si="24" ref="N137:R139">N125+N128+N131+N134</f>
        <v>0</v>
      </c>
      <c r="O137" s="91">
        <f t="shared" si="24"/>
        <v>0</v>
      </c>
      <c r="P137" s="91">
        <f t="shared" si="24"/>
        <v>0</v>
      </c>
      <c r="Q137" s="91">
        <f t="shared" si="24"/>
        <v>0</v>
      </c>
      <c r="R137" s="91">
        <f t="shared" si="24"/>
        <v>0</v>
      </c>
    </row>
    <row r="138" spans="1:18" s="12" customFormat="1" ht="15">
      <c r="A138" s="136"/>
      <c r="B138" s="136"/>
      <c r="C138" s="17"/>
      <c r="D138" s="17"/>
      <c r="E138" s="17"/>
      <c r="F138" s="17"/>
      <c r="G138" s="17"/>
      <c r="H138" s="17"/>
      <c r="I138" s="17"/>
      <c r="J138" s="136"/>
      <c r="K138" s="136"/>
      <c r="L138" s="13" t="s">
        <v>19</v>
      </c>
      <c r="M138" s="22">
        <f t="shared" si="23"/>
        <v>3000</v>
      </c>
      <c r="N138" s="92">
        <f t="shared" si="24"/>
        <v>600</v>
      </c>
      <c r="O138" s="92">
        <f t="shared" si="24"/>
        <v>600</v>
      </c>
      <c r="P138" s="92">
        <f t="shared" si="24"/>
        <v>600</v>
      </c>
      <c r="Q138" s="92">
        <f t="shared" si="24"/>
        <v>600</v>
      </c>
      <c r="R138" s="92">
        <f t="shared" si="24"/>
        <v>600</v>
      </c>
    </row>
    <row r="139" spans="1:18" s="12" customFormat="1" ht="15">
      <c r="A139" s="136"/>
      <c r="B139" s="136"/>
      <c r="C139" s="17"/>
      <c r="D139" s="17"/>
      <c r="E139" s="17"/>
      <c r="F139" s="17"/>
      <c r="G139" s="17"/>
      <c r="H139" s="17"/>
      <c r="I139" s="17"/>
      <c r="J139" s="136"/>
      <c r="K139" s="136"/>
      <c r="L139" s="14" t="s">
        <v>20</v>
      </c>
      <c r="M139" s="25">
        <f t="shared" si="23"/>
        <v>8585</v>
      </c>
      <c r="N139" s="93">
        <f t="shared" si="24"/>
        <v>1485.7</v>
      </c>
      <c r="O139" s="93">
        <f t="shared" si="24"/>
        <v>1618.3</v>
      </c>
      <c r="P139" s="93">
        <f t="shared" si="24"/>
        <v>1694.4</v>
      </c>
      <c r="Q139" s="93">
        <f t="shared" si="24"/>
        <v>1835.3</v>
      </c>
      <c r="R139" s="93">
        <f t="shared" si="24"/>
        <v>1951.3</v>
      </c>
    </row>
    <row r="140" spans="1:18" s="12" customFormat="1" ht="15">
      <c r="A140" s="137"/>
      <c r="B140" s="137"/>
      <c r="C140" s="17"/>
      <c r="D140" s="17"/>
      <c r="E140" s="17"/>
      <c r="F140" s="17"/>
      <c r="G140" s="17"/>
      <c r="H140" s="17"/>
      <c r="I140" s="17"/>
      <c r="J140" s="137"/>
      <c r="K140" s="137"/>
      <c r="L140" s="27" t="s">
        <v>21</v>
      </c>
      <c r="M140" s="29">
        <f aca="true" t="shared" si="25" ref="M140:R140">SUM(M137:M139)</f>
        <v>11585</v>
      </c>
      <c r="N140" s="29">
        <f t="shared" si="25"/>
        <v>2085.7</v>
      </c>
      <c r="O140" s="29">
        <f t="shared" si="25"/>
        <v>2218.3</v>
      </c>
      <c r="P140" s="29">
        <f t="shared" si="25"/>
        <v>2294.4</v>
      </c>
      <c r="Q140" s="29">
        <f t="shared" si="25"/>
        <v>2435.3</v>
      </c>
      <c r="R140" s="29">
        <f t="shared" si="25"/>
        <v>2551.3</v>
      </c>
    </row>
    <row r="141" spans="1:18" s="12" customFormat="1" ht="15">
      <c r="A141" s="155"/>
      <c r="B141" s="155"/>
      <c r="C141" s="43"/>
      <c r="D141" s="44">
        <v>7541.2</v>
      </c>
      <c r="E141" s="44">
        <v>7556.9</v>
      </c>
      <c r="F141" s="44">
        <v>7575.8</v>
      </c>
      <c r="G141" s="44">
        <v>7596</v>
      </c>
      <c r="H141" s="44">
        <v>7616</v>
      </c>
      <c r="I141" s="44">
        <v>7634</v>
      </c>
      <c r="J141" s="155" t="s">
        <v>34</v>
      </c>
      <c r="K141" s="157" t="s">
        <v>11</v>
      </c>
      <c r="L141" s="8" t="s">
        <v>17</v>
      </c>
      <c r="M141" s="10">
        <f aca="true" t="shared" si="26" ref="M141:M155">SUM(N141:R141)</f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</row>
    <row r="142" spans="1:18" s="12" customFormat="1" ht="15">
      <c r="A142" s="155"/>
      <c r="B142" s="155"/>
      <c r="C142" s="43"/>
      <c r="D142" s="32">
        <v>260.5</v>
      </c>
      <c r="E142" s="32">
        <v>264</v>
      </c>
      <c r="F142" s="32">
        <v>269</v>
      </c>
      <c r="G142" s="32">
        <v>275</v>
      </c>
      <c r="H142" s="32">
        <v>279.5</v>
      </c>
      <c r="I142" s="32">
        <v>280</v>
      </c>
      <c r="J142" s="155"/>
      <c r="K142" s="157"/>
      <c r="L142" s="13" t="s">
        <v>19</v>
      </c>
      <c r="M142" s="10">
        <f t="shared" si="26"/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0</v>
      </c>
    </row>
    <row r="143" spans="1:18" s="12" customFormat="1" ht="15">
      <c r="A143" s="155"/>
      <c r="B143" s="155"/>
      <c r="C143" s="43"/>
      <c r="D143" s="32">
        <v>211.4</v>
      </c>
      <c r="E143" s="32">
        <v>211.4</v>
      </c>
      <c r="F143" s="32">
        <v>211.4</v>
      </c>
      <c r="G143" s="32">
        <v>211.4</v>
      </c>
      <c r="H143" s="32">
        <v>211.4</v>
      </c>
      <c r="I143" s="32">
        <v>211.4</v>
      </c>
      <c r="J143" s="155"/>
      <c r="K143" s="157"/>
      <c r="L143" s="14" t="s">
        <v>20</v>
      </c>
      <c r="M143" s="10">
        <f t="shared" si="26"/>
        <v>6970.9</v>
      </c>
      <c r="N143" s="90">
        <v>1226.3</v>
      </c>
      <c r="O143" s="90">
        <v>1326</v>
      </c>
      <c r="P143" s="90">
        <v>1390.1</v>
      </c>
      <c r="Q143" s="90">
        <v>1474.3</v>
      </c>
      <c r="R143" s="90">
        <v>1554.2</v>
      </c>
    </row>
    <row r="144" spans="1:18" s="12" customFormat="1" ht="15">
      <c r="A144" s="155"/>
      <c r="B144" s="155"/>
      <c r="C144" s="43"/>
      <c r="D144" s="32">
        <v>505.7</v>
      </c>
      <c r="E144" s="32">
        <v>506.5</v>
      </c>
      <c r="F144" s="32">
        <v>507.3</v>
      </c>
      <c r="G144" s="32">
        <v>508.2</v>
      </c>
      <c r="H144" s="32">
        <v>509</v>
      </c>
      <c r="I144" s="32">
        <v>509.8</v>
      </c>
      <c r="J144" s="155"/>
      <c r="K144" s="158" t="s">
        <v>12</v>
      </c>
      <c r="L144" s="8" t="s">
        <v>17</v>
      </c>
      <c r="M144" s="10">
        <f t="shared" si="26"/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</row>
    <row r="145" spans="1:18" s="12" customFormat="1" ht="15">
      <c r="A145" s="155"/>
      <c r="B145" s="155"/>
      <c r="C145" s="43"/>
      <c r="D145" s="32">
        <v>102.9</v>
      </c>
      <c r="E145" s="32">
        <v>105.1</v>
      </c>
      <c r="F145" s="32">
        <v>107.8</v>
      </c>
      <c r="G145" s="32">
        <v>111.1</v>
      </c>
      <c r="H145" s="32">
        <v>114.3</v>
      </c>
      <c r="I145" s="32">
        <v>117.8</v>
      </c>
      <c r="J145" s="155"/>
      <c r="K145" s="158"/>
      <c r="L145" s="13" t="s">
        <v>19</v>
      </c>
      <c r="M145" s="10">
        <f t="shared" si="26"/>
        <v>1200</v>
      </c>
      <c r="N145" s="90">
        <v>240</v>
      </c>
      <c r="O145" s="90">
        <v>240</v>
      </c>
      <c r="P145" s="90">
        <v>240</v>
      </c>
      <c r="Q145" s="90">
        <v>240</v>
      </c>
      <c r="R145" s="90">
        <v>240</v>
      </c>
    </row>
    <row r="146" spans="1:18" s="12" customFormat="1" ht="15">
      <c r="A146" s="155"/>
      <c r="B146" s="155"/>
      <c r="C146" s="43"/>
      <c r="D146" s="32">
        <v>122</v>
      </c>
      <c r="E146" s="32">
        <v>122.2</v>
      </c>
      <c r="F146" s="32">
        <v>122.4</v>
      </c>
      <c r="G146" s="32">
        <v>122.5</v>
      </c>
      <c r="H146" s="32">
        <v>122.6</v>
      </c>
      <c r="I146" s="32">
        <v>122.6</v>
      </c>
      <c r="J146" s="155"/>
      <c r="K146" s="158"/>
      <c r="L146" s="14" t="s">
        <v>20</v>
      </c>
      <c r="M146" s="10">
        <f t="shared" si="26"/>
        <v>0</v>
      </c>
      <c r="N146" s="90">
        <v>0</v>
      </c>
      <c r="O146" s="90">
        <v>0</v>
      </c>
      <c r="P146" s="90">
        <v>0</v>
      </c>
      <c r="Q146" s="90">
        <v>0</v>
      </c>
      <c r="R146" s="90">
        <v>0</v>
      </c>
    </row>
    <row r="147" spans="1:18" s="12" customFormat="1" ht="15">
      <c r="A147" s="155"/>
      <c r="B147" s="155"/>
      <c r="C147" s="43"/>
      <c r="D147" s="32">
        <v>756.2</v>
      </c>
      <c r="E147" s="32">
        <v>756.2</v>
      </c>
      <c r="F147" s="32">
        <v>756.2</v>
      </c>
      <c r="G147" s="32">
        <v>756.2</v>
      </c>
      <c r="H147" s="32">
        <v>756.2</v>
      </c>
      <c r="I147" s="32">
        <v>756.2</v>
      </c>
      <c r="J147" s="155"/>
      <c r="K147" s="135" t="s">
        <v>13</v>
      </c>
      <c r="L147" s="8" t="s">
        <v>17</v>
      </c>
      <c r="M147" s="10">
        <f t="shared" si="26"/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0</v>
      </c>
    </row>
    <row r="148" spans="1:18" s="12" customFormat="1" ht="15">
      <c r="A148" s="155"/>
      <c r="B148" s="155"/>
      <c r="C148" s="43"/>
      <c r="D148" s="32">
        <v>495.8</v>
      </c>
      <c r="E148" s="32">
        <v>495.8</v>
      </c>
      <c r="F148" s="32">
        <v>495.8</v>
      </c>
      <c r="G148" s="32">
        <v>495.8</v>
      </c>
      <c r="H148" s="32">
        <v>495.8</v>
      </c>
      <c r="I148" s="32">
        <v>495.8</v>
      </c>
      <c r="J148" s="155"/>
      <c r="K148" s="135"/>
      <c r="L148" s="13" t="s">
        <v>19</v>
      </c>
      <c r="M148" s="10">
        <f t="shared" si="26"/>
        <v>0</v>
      </c>
      <c r="N148" s="90">
        <v>0</v>
      </c>
      <c r="O148" s="90">
        <v>0</v>
      </c>
      <c r="P148" s="90">
        <v>0</v>
      </c>
      <c r="Q148" s="90">
        <v>0</v>
      </c>
      <c r="R148" s="90">
        <v>0</v>
      </c>
    </row>
    <row r="149" spans="1:18" s="12" customFormat="1" ht="15">
      <c r="A149" s="155"/>
      <c r="B149" s="155"/>
      <c r="C149" s="43"/>
      <c r="D149" s="32">
        <v>79.8</v>
      </c>
      <c r="E149" s="32">
        <v>80.9</v>
      </c>
      <c r="F149" s="32">
        <v>81</v>
      </c>
      <c r="G149" s="32">
        <v>81.1</v>
      </c>
      <c r="H149" s="32">
        <v>81.3</v>
      </c>
      <c r="I149" s="32">
        <v>82.6</v>
      </c>
      <c r="J149" s="155"/>
      <c r="K149" s="135"/>
      <c r="L149" s="14" t="s">
        <v>20</v>
      </c>
      <c r="M149" s="10">
        <f t="shared" si="26"/>
        <v>175</v>
      </c>
      <c r="N149" s="90">
        <v>25</v>
      </c>
      <c r="O149" s="90">
        <v>30</v>
      </c>
      <c r="P149" s="90">
        <v>40</v>
      </c>
      <c r="Q149" s="90">
        <v>40</v>
      </c>
      <c r="R149" s="90">
        <v>40</v>
      </c>
    </row>
    <row r="150" spans="1:18" s="12" customFormat="1" ht="15">
      <c r="A150" s="155"/>
      <c r="B150" s="155"/>
      <c r="C150" s="43"/>
      <c r="D150" s="32">
        <v>468.4</v>
      </c>
      <c r="E150" s="32">
        <v>468.4</v>
      </c>
      <c r="F150" s="32">
        <v>468.4</v>
      </c>
      <c r="G150" s="32">
        <v>468.4</v>
      </c>
      <c r="H150" s="32">
        <v>468.4</v>
      </c>
      <c r="I150" s="32">
        <v>468.4</v>
      </c>
      <c r="J150" s="155"/>
      <c r="K150" s="135" t="s">
        <v>14</v>
      </c>
      <c r="L150" s="8" t="s">
        <v>17</v>
      </c>
      <c r="M150" s="10">
        <f t="shared" si="26"/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0</v>
      </c>
    </row>
    <row r="151" spans="1:18" s="12" customFormat="1" ht="15">
      <c r="A151" s="155"/>
      <c r="B151" s="155"/>
      <c r="C151" s="43"/>
      <c r="D151" s="32">
        <v>378.1</v>
      </c>
      <c r="E151" s="32">
        <v>378.1</v>
      </c>
      <c r="F151" s="32">
        <v>378.1</v>
      </c>
      <c r="G151" s="32">
        <v>378.1</v>
      </c>
      <c r="H151" s="32">
        <v>378.1</v>
      </c>
      <c r="I151" s="32">
        <v>378.1</v>
      </c>
      <c r="J151" s="155"/>
      <c r="K151" s="135"/>
      <c r="L151" s="13" t="s">
        <v>19</v>
      </c>
      <c r="M151" s="10">
        <f t="shared" si="26"/>
        <v>0</v>
      </c>
      <c r="N151" s="90">
        <v>0</v>
      </c>
      <c r="O151" s="90">
        <v>0</v>
      </c>
      <c r="P151" s="90">
        <v>0</v>
      </c>
      <c r="Q151" s="90">
        <v>0</v>
      </c>
      <c r="R151" s="90">
        <v>0</v>
      </c>
    </row>
    <row r="152" spans="1:18" s="12" customFormat="1" ht="15">
      <c r="A152" s="155"/>
      <c r="B152" s="155"/>
      <c r="C152" s="43"/>
      <c r="D152" s="32">
        <v>125</v>
      </c>
      <c r="E152" s="32">
        <v>127</v>
      </c>
      <c r="F152" s="32">
        <v>130</v>
      </c>
      <c r="G152" s="32">
        <v>133</v>
      </c>
      <c r="H152" s="32">
        <v>136.1</v>
      </c>
      <c r="I152" s="32">
        <v>140</v>
      </c>
      <c r="J152" s="155"/>
      <c r="K152" s="135"/>
      <c r="L152" s="14" t="s">
        <v>20</v>
      </c>
      <c r="M152" s="10">
        <f t="shared" si="26"/>
        <v>0</v>
      </c>
      <c r="N152" s="90">
        <v>0</v>
      </c>
      <c r="O152" s="90">
        <v>0</v>
      </c>
      <c r="P152" s="90">
        <v>0</v>
      </c>
      <c r="Q152" s="90">
        <v>0</v>
      </c>
      <c r="R152" s="90">
        <v>0</v>
      </c>
    </row>
    <row r="153" spans="1:18" s="12" customFormat="1" ht="15">
      <c r="A153" s="144" t="s">
        <v>21</v>
      </c>
      <c r="B153" s="144"/>
      <c r="C153" s="17"/>
      <c r="D153" s="17"/>
      <c r="E153" s="17"/>
      <c r="F153" s="17"/>
      <c r="G153" s="17"/>
      <c r="H153" s="17"/>
      <c r="I153" s="17"/>
      <c r="J153" s="144"/>
      <c r="K153" s="144"/>
      <c r="L153" s="8" t="s">
        <v>17</v>
      </c>
      <c r="M153" s="19">
        <f t="shared" si="26"/>
        <v>0</v>
      </c>
      <c r="N153" s="91">
        <f aca="true" t="shared" si="27" ref="N153:R155">N141+N144+N147+N150</f>
        <v>0</v>
      </c>
      <c r="O153" s="91">
        <f t="shared" si="27"/>
        <v>0</v>
      </c>
      <c r="P153" s="91">
        <f t="shared" si="27"/>
        <v>0</v>
      </c>
      <c r="Q153" s="91">
        <f t="shared" si="27"/>
        <v>0</v>
      </c>
      <c r="R153" s="91">
        <f t="shared" si="27"/>
        <v>0</v>
      </c>
    </row>
    <row r="154" spans="1:18" s="12" customFormat="1" ht="15">
      <c r="A154" s="136"/>
      <c r="B154" s="136"/>
      <c r="C154" s="17"/>
      <c r="D154" s="17"/>
      <c r="E154" s="17"/>
      <c r="F154" s="17"/>
      <c r="G154" s="17"/>
      <c r="H154" s="17"/>
      <c r="I154" s="17"/>
      <c r="J154" s="136"/>
      <c r="K154" s="136"/>
      <c r="L154" s="13" t="s">
        <v>19</v>
      </c>
      <c r="M154" s="22">
        <f t="shared" si="26"/>
        <v>1200</v>
      </c>
      <c r="N154" s="92">
        <f t="shared" si="27"/>
        <v>240</v>
      </c>
      <c r="O154" s="92">
        <f t="shared" si="27"/>
        <v>240</v>
      </c>
      <c r="P154" s="92">
        <f t="shared" si="27"/>
        <v>240</v>
      </c>
      <c r="Q154" s="92">
        <f t="shared" si="27"/>
        <v>240</v>
      </c>
      <c r="R154" s="92">
        <f t="shared" si="27"/>
        <v>240</v>
      </c>
    </row>
    <row r="155" spans="1:18" s="12" customFormat="1" ht="15">
      <c r="A155" s="136"/>
      <c r="B155" s="136"/>
      <c r="C155" s="17"/>
      <c r="D155" s="17"/>
      <c r="E155" s="17"/>
      <c r="F155" s="17"/>
      <c r="G155" s="17"/>
      <c r="H155" s="17"/>
      <c r="I155" s="17"/>
      <c r="J155" s="136"/>
      <c r="K155" s="136"/>
      <c r="L155" s="14" t="s">
        <v>20</v>
      </c>
      <c r="M155" s="25">
        <f t="shared" si="26"/>
        <v>7145.9</v>
      </c>
      <c r="N155" s="93">
        <f t="shared" si="27"/>
        <v>1251.3</v>
      </c>
      <c r="O155" s="93">
        <f t="shared" si="27"/>
        <v>1356</v>
      </c>
      <c r="P155" s="93">
        <f t="shared" si="27"/>
        <v>1430.1</v>
      </c>
      <c r="Q155" s="93">
        <f t="shared" si="27"/>
        <v>1514.3</v>
      </c>
      <c r="R155" s="93">
        <f t="shared" si="27"/>
        <v>1594.2</v>
      </c>
    </row>
    <row r="156" spans="1:18" s="12" customFormat="1" ht="15">
      <c r="A156" s="137"/>
      <c r="B156" s="137"/>
      <c r="C156" s="17"/>
      <c r="D156" s="17"/>
      <c r="E156" s="17"/>
      <c r="F156" s="17"/>
      <c r="G156" s="17"/>
      <c r="H156" s="17"/>
      <c r="I156" s="17"/>
      <c r="J156" s="137"/>
      <c r="K156" s="137"/>
      <c r="L156" s="27" t="s">
        <v>21</v>
      </c>
      <c r="M156" s="29">
        <f aca="true" t="shared" si="28" ref="M156:R156">SUM(M153:M155)</f>
        <v>8345.9</v>
      </c>
      <c r="N156" s="29">
        <f t="shared" si="28"/>
        <v>1491.3</v>
      </c>
      <c r="O156" s="29">
        <f t="shared" si="28"/>
        <v>1596</v>
      </c>
      <c r="P156" s="29">
        <f t="shared" si="28"/>
        <v>1670.1</v>
      </c>
      <c r="Q156" s="29">
        <f t="shared" si="28"/>
        <v>1754.3</v>
      </c>
      <c r="R156" s="29">
        <f t="shared" si="28"/>
        <v>1834.2</v>
      </c>
    </row>
    <row r="157" spans="1:18" s="12" customFormat="1" ht="15">
      <c r="A157" s="155"/>
      <c r="B157" s="155"/>
      <c r="C157" s="43"/>
      <c r="D157" s="44">
        <v>7541.2</v>
      </c>
      <c r="E157" s="44">
        <v>7556.9</v>
      </c>
      <c r="F157" s="44">
        <v>7575.8</v>
      </c>
      <c r="G157" s="44">
        <v>7596</v>
      </c>
      <c r="H157" s="44">
        <v>7616</v>
      </c>
      <c r="I157" s="44">
        <v>7634</v>
      </c>
      <c r="J157" s="155" t="s">
        <v>127</v>
      </c>
      <c r="K157" s="157" t="s">
        <v>11</v>
      </c>
      <c r="L157" s="8" t="s">
        <v>17</v>
      </c>
      <c r="M157" s="10">
        <f aca="true" t="shared" si="29" ref="M157:M171">SUM(N157:R157)</f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</row>
    <row r="158" spans="1:18" s="12" customFormat="1" ht="15">
      <c r="A158" s="155"/>
      <c r="B158" s="155"/>
      <c r="C158" s="43"/>
      <c r="D158" s="32">
        <v>260.5</v>
      </c>
      <c r="E158" s="32">
        <v>264</v>
      </c>
      <c r="F158" s="32">
        <v>269</v>
      </c>
      <c r="G158" s="32">
        <v>275</v>
      </c>
      <c r="H158" s="32">
        <v>279.5</v>
      </c>
      <c r="I158" s="32">
        <v>280</v>
      </c>
      <c r="J158" s="155"/>
      <c r="K158" s="157"/>
      <c r="L158" s="13" t="s">
        <v>19</v>
      </c>
      <c r="M158" s="10">
        <f t="shared" si="29"/>
        <v>0</v>
      </c>
      <c r="N158" s="90">
        <v>0</v>
      </c>
      <c r="O158" s="90">
        <v>0</v>
      </c>
      <c r="P158" s="90">
        <v>0</v>
      </c>
      <c r="Q158" s="90">
        <v>0</v>
      </c>
      <c r="R158" s="90">
        <v>0</v>
      </c>
    </row>
    <row r="159" spans="1:18" s="12" customFormat="1" ht="15">
      <c r="A159" s="155"/>
      <c r="B159" s="155"/>
      <c r="C159" s="43"/>
      <c r="D159" s="32">
        <v>211.4</v>
      </c>
      <c r="E159" s="32">
        <v>211.4</v>
      </c>
      <c r="F159" s="32">
        <v>211.4</v>
      </c>
      <c r="G159" s="32">
        <v>211.4</v>
      </c>
      <c r="H159" s="32">
        <v>211.4</v>
      </c>
      <c r="I159" s="32">
        <v>211.4</v>
      </c>
      <c r="J159" s="155"/>
      <c r="K159" s="157"/>
      <c r="L159" s="14" t="s">
        <v>20</v>
      </c>
      <c r="M159" s="10">
        <f t="shared" si="29"/>
        <v>21009.7</v>
      </c>
      <c r="N159" s="90">
        <v>3842.8</v>
      </c>
      <c r="O159" s="90">
        <v>4009.1</v>
      </c>
      <c r="P159" s="90">
        <v>4162.3</v>
      </c>
      <c r="Q159" s="90">
        <v>4379.8</v>
      </c>
      <c r="R159" s="90">
        <v>4615.7</v>
      </c>
    </row>
    <row r="160" spans="1:18" s="12" customFormat="1" ht="15">
      <c r="A160" s="155"/>
      <c r="B160" s="155"/>
      <c r="C160" s="43"/>
      <c r="D160" s="32">
        <v>505.7</v>
      </c>
      <c r="E160" s="32">
        <v>506.5</v>
      </c>
      <c r="F160" s="32">
        <v>507.3</v>
      </c>
      <c r="G160" s="32">
        <v>508.2</v>
      </c>
      <c r="H160" s="32">
        <v>509</v>
      </c>
      <c r="I160" s="32">
        <v>509.8</v>
      </c>
      <c r="J160" s="155"/>
      <c r="K160" s="158" t="s">
        <v>12</v>
      </c>
      <c r="L160" s="8" t="s">
        <v>17</v>
      </c>
      <c r="M160" s="10">
        <f t="shared" si="29"/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</row>
    <row r="161" spans="1:18" s="12" customFormat="1" ht="15">
      <c r="A161" s="155"/>
      <c r="B161" s="155"/>
      <c r="C161" s="43"/>
      <c r="D161" s="32">
        <v>102.9</v>
      </c>
      <c r="E161" s="32">
        <v>105.1</v>
      </c>
      <c r="F161" s="32">
        <v>107.8</v>
      </c>
      <c r="G161" s="32">
        <v>111.1</v>
      </c>
      <c r="H161" s="32">
        <v>114.3</v>
      </c>
      <c r="I161" s="32">
        <v>117.8</v>
      </c>
      <c r="J161" s="155"/>
      <c r="K161" s="158"/>
      <c r="L161" s="13" t="s">
        <v>19</v>
      </c>
      <c r="M161" s="10">
        <f t="shared" si="29"/>
        <v>18650</v>
      </c>
      <c r="N161" s="90">
        <v>2500</v>
      </c>
      <c r="O161" s="90">
        <v>3100</v>
      </c>
      <c r="P161" s="90">
        <v>3700</v>
      </c>
      <c r="Q161" s="90">
        <v>4400</v>
      </c>
      <c r="R161" s="90">
        <v>4950</v>
      </c>
    </row>
    <row r="162" spans="1:18" s="12" customFormat="1" ht="15">
      <c r="A162" s="155"/>
      <c r="B162" s="155"/>
      <c r="C162" s="43"/>
      <c r="D162" s="32">
        <v>122</v>
      </c>
      <c r="E162" s="32">
        <v>122.2</v>
      </c>
      <c r="F162" s="32">
        <v>122.4</v>
      </c>
      <c r="G162" s="32">
        <v>122.5</v>
      </c>
      <c r="H162" s="32">
        <v>122.6</v>
      </c>
      <c r="I162" s="32">
        <v>122.6</v>
      </c>
      <c r="J162" s="155"/>
      <c r="K162" s="158"/>
      <c r="L162" s="14" t="s">
        <v>20</v>
      </c>
      <c r="M162" s="10">
        <f t="shared" si="29"/>
        <v>0</v>
      </c>
      <c r="N162" s="90">
        <v>0</v>
      </c>
      <c r="O162" s="90">
        <v>0</v>
      </c>
      <c r="P162" s="90">
        <v>0</v>
      </c>
      <c r="Q162" s="90">
        <v>0</v>
      </c>
      <c r="R162" s="90">
        <v>0</v>
      </c>
    </row>
    <row r="163" spans="1:18" s="12" customFormat="1" ht="15">
      <c r="A163" s="155"/>
      <c r="B163" s="155"/>
      <c r="C163" s="43"/>
      <c r="D163" s="32">
        <v>756.2</v>
      </c>
      <c r="E163" s="32">
        <v>756.2</v>
      </c>
      <c r="F163" s="32">
        <v>756.2</v>
      </c>
      <c r="G163" s="32">
        <v>756.2</v>
      </c>
      <c r="H163" s="32">
        <v>756.2</v>
      </c>
      <c r="I163" s="32">
        <v>756.2</v>
      </c>
      <c r="J163" s="155"/>
      <c r="K163" s="135" t="s">
        <v>13</v>
      </c>
      <c r="L163" s="8" t="s">
        <v>17</v>
      </c>
      <c r="M163" s="10">
        <f t="shared" si="29"/>
        <v>0</v>
      </c>
      <c r="N163" s="90">
        <v>0</v>
      </c>
      <c r="O163" s="90">
        <v>0</v>
      </c>
      <c r="P163" s="90">
        <v>0</v>
      </c>
      <c r="Q163" s="90">
        <v>0</v>
      </c>
      <c r="R163" s="90">
        <v>0</v>
      </c>
    </row>
    <row r="164" spans="1:18" s="12" customFormat="1" ht="15">
      <c r="A164" s="155"/>
      <c r="B164" s="155"/>
      <c r="C164" s="43"/>
      <c r="D164" s="32">
        <v>495.8</v>
      </c>
      <c r="E164" s="32">
        <v>495.8</v>
      </c>
      <c r="F164" s="32">
        <v>495.8</v>
      </c>
      <c r="G164" s="32">
        <v>495.8</v>
      </c>
      <c r="H164" s="32">
        <v>495.8</v>
      </c>
      <c r="I164" s="32">
        <v>495.8</v>
      </c>
      <c r="J164" s="155"/>
      <c r="K164" s="135"/>
      <c r="L164" s="13" t="s">
        <v>19</v>
      </c>
      <c r="M164" s="10">
        <f t="shared" si="29"/>
        <v>0</v>
      </c>
      <c r="N164" s="90">
        <v>0</v>
      </c>
      <c r="O164" s="90">
        <v>0</v>
      </c>
      <c r="P164" s="90">
        <v>0</v>
      </c>
      <c r="Q164" s="90">
        <v>0</v>
      </c>
      <c r="R164" s="90">
        <v>0</v>
      </c>
    </row>
    <row r="165" spans="1:18" s="12" customFormat="1" ht="15">
      <c r="A165" s="155"/>
      <c r="B165" s="155"/>
      <c r="C165" s="43"/>
      <c r="D165" s="32">
        <v>79.8</v>
      </c>
      <c r="E165" s="32">
        <v>80.9</v>
      </c>
      <c r="F165" s="32">
        <v>81</v>
      </c>
      <c r="G165" s="32">
        <v>81.1</v>
      </c>
      <c r="H165" s="32">
        <v>81.3</v>
      </c>
      <c r="I165" s="32">
        <v>82.6</v>
      </c>
      <c r="J165" s="155"/>
      <c r="K165" s="135"/>
      <c r="L165" s="14" t="s">
        <v>20</v>
      </c>
      <c r="M165" s="10">
        <f t="shared" si="29"/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0</v>
      </c>
    </row>
    <row r="166" spans="1:18" s="12" customFormat="1" ht="15">
      <c r="A166" s="155"/>
      <c r="B166" s="155"/>
      <c r="C166" s="43"/>
      <c r="D166" s="32">
        <v>468.4</v>
      </c>
      <c r="E166" s="32">
        <v>468.4</v>
      </c>
      <c r="F166" s="32">
        <v>468.4</v>
      </c>
      <c r="G166" s="32">
        <v>468.4</v>
      </c>
      <c r="H166" s="32">
        <v>468.4</v>
      </c>
      <c r="I166" s="32">
        <v>468.4</v>
      </c>
      <c r="J166" s="155"/>
      <c r="K166" s="135" t="s">
        <v>14</v>
      </c>
      <c r="L166" s="8" t="s">
        <v>17</v>
      </c>
      <c r="M166" s="10">
        <f t="shared" si="29"/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</row>
    <row r="167" spans="1:18" s="12" customFormat="1" ht="15">
      <c r="A167" s="155"/>
      <c r="B167" s="155"/>
      <c r="C167" s="43"/>
      <c r="D167" s="32">
        <v>378.1</v>
      </c>
      <c r="E167" s="32">
        <v>378.1</v>
      </c>
      <c r="F167" s="32">
        <v>378.1</v>
      </c>
      <c r="G167" s="32">
        <v>378.1</v>
      </c>
      <c r="H167" s="32">
        <v>378.1</v>
      </c>
      <c r="I167" s="32">
        <v>378.1</v>
      </c>
      <c r="J167" s="155"/>
      <c r="K167" s="135"/>
      <c r="L167" s="13" t="s">
        <v>19</v>
      </c>
      <c r="M167" s="10">
        <f t="shared" si="29"/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</row>
    <row r="168" spans="1:18" s="12" customFormat="1" ht="15">
      <c r="A168" s="155"/>
      <c r="B168" s="155"/>
      <c r="C168" s="43"/>
      <c r="D168" s="32">
        <v>125</v>
      </c>
      <c r="E168" s="32">
        <v>127</v>
      </c>
      <c r="F168" s="32">
        <v>130</v>
      </c>
      <c r="G168" s="32">
        <v>133</v>
      </c>
      <c r="H168" s="32">
        <v>136.1</v>
      </c>
      <c r="I168" s="32">
        <v>140</v>
      </c>
      <c r="J168" s="155"/>
      <c r="K168" s="135"/>
      <c r="L168" s="14" t="s">
        <v>20</v>
      </c>
      <c r="M168" s="10">
        <f t="shared" si="29"/>
        <v>0</v>
      </c>
      <c r="N168" s="90">
        <v>0</v>
      </c>
      <c r="O168" s="90">
        <v>0</v>
      </c>
      <c r="P168" s="90">
        <v>0</v>
      </c>
      <c r="Q168" s="90">
        <v>0</v>
      </c>
      <c r="R168" s="90">
        <v>0</v>
      </c>
    </row>
    <row r="169" spans="1:18" s="12" customFormat="1" ht="15">
      <c r="A169" s="144" t="s">
        <v>21</v>
      </c>
      <c r="B169" s="144"/>
      <c r="C169" s="17"/>
      <c r="D169" s="17"/>
      <c r="E169" s="17"/>
      <c r="F169" s="17"/>
      <c r="G169" s="17"/>
      <c r="H169" s="17"/>
      <c r="I169" s="17"/>
      <c r="J169" s="144"/>
      <c r="K169" s="144"/>
      <c r="L169" s="8" t="s">
        <v>17</v>
      </c>
      <c r="M169" s="19">
        <f t="shared" si="29"/>
        <v>0</v>
      </c>
      <c r="N169" s="91">
        <f aca="true" t="shared" si="30" ref="N169:R171">N157+N160+N163+N166</f>
        <v>0</v>
      </c>
      <c r="O169" s="91">
        <f t="shared" si="30"/>
        <v>0</v>
      </c>
      <c r="P169" s="91">
        <f t="shared" si="30"/>
        <v>0</v>
      </c>
      <c r="Q169" s="91">
        <f t="shared" si="30"/>
        <v>0</v>
      </c>
      <c r="R169" s="91">
        <f t="shared" si="30"/>
        <v>0</v>
      </c>
    </row>
    <row r="170" spans="1:18" s="12" customFormat="1" ht="15">
      <c r="A170" s="136"/>
      <c r="B170" s="136"/>
      <c r="C170" s="17"/>
      <c r="D170" s="17"/>
      <c r="E170" s="17"/>
      <c r="F170" s="17"/>
      <c r="G170" s="17"/>
      <c r="H170" s="17"/>
      <c r="I170" s="17"/>
      <c r="J170" s="136"/>
      <c r="K170" s="136"/>
      <c r="L170" s="13" t="s">
        <v>19</v>
      </c>
      <c r="M170" s="22">
        <f t="shared" si="29"/>
        <v>18650</v>
      </c>
      <c r="N170" s="92">
        <f t="shared" si="30"/>
        <v>2500</v>
      </c>
      <c r="O170" s="92">
        <f t="shared" si="30"/>
        <v>3100</v>
      </c>
      <c r="P170" s="92">
        <f t="shared" si="30"/>
        <v>3700</v>
      </c>
      <c r="Q170" s="92">
        <f t="shared" si="30"/>
        <v>4400</v>
      </c>
      <c r="R170" s="92">
        <f t="shared" si="30"/>
        <v>4950</v>
      </c>
    </row>
    <row r="171" spans="1:18" s="12" customFormat="1" ht="15">
      <c r="A171" s="136"/>
      <c r="B171" s="136"/>
      <c r="C171" s="17"/>
      <c r="D171" s="17"/>
      <c r="E171" s="17"/>
      <c r="F171" s="17"/>
      <c r="G171" s="17"/>
      <c r="H171" s="17"/>
      <c r="I171" s="17"/>
      <c r="J171" s="136"/>
      <c r="K171" s="136"/>
      <c r="L171" s="14" t="s">
        <v>20</v>
      </c>
      <c r="M171" s="25">
        <f t="shared" si="29"/>
        <v>21009.7</v>
      </c>
      <c r="N171" s="93">
        <f t="shared" si="30"/>
        <v>3842.8</v>
      </c>
      <c r="O171" s="93">
        <f t="shared" si="30"/>
        <v>4009.1</v>
      </c>
      <c r="P171" s="93">
        <f t="shared" si="30"/>
        <v>4162.3</v>
      </c>
      <c r="Q171" s="93">
        <f t="shared" si="30"/>
        <v>4379.8</v>
      </c>
      <c r="R171" s="93">
        <f t="shared" si="30"/>
        <v>4615.7</v>
      </c>
    </row>
    <row r="172" spans="1:18" s="12" customFormat="1" ht="15">
      <c r="A172" s="137"/>
      <c r="B172" s="137"/>
      <c r="C172" s="17"/>
      <c r="D172" s="17"/>
      <c r="E172" s="17"/>
      <c r="F172" s="17"/>
      <c r="G172" s="17"/>
      <c r="H172" s="17"/>
      <c r="I172" s="17"/>
      <c r="J172" s="137"/>
      <c r="K172" s="137"/>
      <c r="L172" s="27" t="s">
        <v>21</v>
      </c>
      <c r="M172" s="29">
        <f aca="true" t="shared" si="31" ref="M172:R172">SUM(M169:M171)</f>
        <v>39659.7</v>
      </c>
      <c r="N172" s="29">
        <f t="shared" si="31"/>
        <v>6342.8</v>
      </c>
      <c r="O172" s="29">
        <f t="shared" si="31"/>
        <v>7109.1</v>
      </c>
      <c r="P172" s="29">
        <f t="shared" si="31"/>
        <v>7862.3</v>
      </c>
      <c r="Q172" s="29">
        <f t="shared" si="31"/>
        <v>8779.8</v>
      </c>
      <c r="R172" s="29">
        <f t="shared" si="31"/>
        <v>9565.7</v>
      </c>
    </row>
    <row r="173" spans="1:18" s="12" customFormat="1" ht="15" customHeight="1">
      <c r="A173" s="155"/>
      <c r="B173" s="155"/>
      <c r="C173" s="43"/>
      <c r="D173" s="44">
        <v>7541.2</v>
      </c>
      <c r="E173" s="44">
        <v>7556.9</v>
      </c>
      <c r="F173" s="44">
        <v>7575.8</v>
      </c>
      <c r="G173" s="44">
        <v>7596</v>
      </c>
      <c r="H173" s="44">
        <v>7616</v>
      </c>
      <c r="I173" s="44">
        <v>7634</v>
      </c>
      <c r="J173" s="222" t="s">
        <v>38</v>
      </c>
      <c r="K173" s="157" t="s">
        <v>11</v>
      </c>
      <c r="L173" s="8" t="s">
        <v>17</v>
      </c>
      <c r="M173" s="10"/>
      <c r="N173" s="90">
        <v>0</v>
      </c>
      <c r="O173" s="90">
        <v>0</v>
      </c>
      <c r="P173" s="90">
        <v>0</v>
      </c>
      <c r="Q173" s="90">
        <v>0</v>
      </c>
      <c r="R173" s="90">
        <v>0</v>
      </c>
    </row>
    <row r="174" spans="1:18" s="12" customFormat="1" ht="15">
      <c r="A174" s="155"/>
      <c r="B174" s="155"/>
      <c r="C174" s="43"/>
      <c r="D174" s="32">
        <v>260.5</v>
      </c>
      <c r="E174" s="32">
        <v>264</v>
      </c>
      <c r="F174" s="32">
        <v>269</v>
      </c>
      <c r="G174" s="32">
        <v>275</v>
      </c>
      <c r="H174" s="32">
        <v>279.5</v>
      </c>
      <c r="I174" s="32">
        <v>280</v>
      </c>
      <c r="J174" s="223"/>
      <c r="K174" s="157"/>
      <c r="L174" s="13" t="s">
        <v>19</v>
      </c>
      <c r="M174" s="10"/>
      <c r="N174" s="90">
        <v>0</v>
      </c>
      <c r="O174" s="90">
        <v>0</v>
      </c>
      <c r="P174" s="90">
        <v>0</v>
      </c>
      <c r="Q174" s="90">
        <v>0</v>
      </c>
      <c r="R174" s="90">
        <v>0</v>
      </c>
    </row>
    <row r="175" spans="1:18" s="12" customFormat="1" ht="15">
      <c r="A175" s="155"/>
      <c r="B175" s="155"/>
      <c r="C175" s="43"/>
      <c r="D175" s="32">
        <v>211.4</v>
      </c>
      <c r="E175" s="32">
        <v>211.4</v>
      </c>
      <c r="F175" s="32">
        <v>211.4</v>
      </c>
      <c r="G175" s="32">
        <v>211.4</v>
      </c>
      <c r="H175" s="32">
        <v>211.4</v>
      </c>
      <c r="I175" s="32">
        <v>211.4</v>
      </c>
      <c r="J175" s="223"/>
      <c r="K175" s="157"/>
      <c r="L175" s="14" t="s">
        <v>20</v>
      </c>
      <c r="M175" s="10"/>
      <c r="N175" s="90">
        <v>0</v>
      </c>
      <c r="O175" s="90">
        <v>0</v>
      </c>
      <c r="P175" s="90">
        <v>0</v>
      </c>
      <c r="Q175" s="90">
        <v>0</v>
      </c>
      <c r="R175" s="90">
        <v>0</v>
      </c>
    </row>
    <row r="176" spans="1:18" s="12" customFormat="1" ht="15">
      <c r="A176" s="155"/>
      <c r="B176" s="155"/>
      <c r="C176" s="43"/>
      <c r="D176" s="32">
        <v>505.7</v>
      </c>
      <c r="E176" s="32">
        <v>506.5</v>
      </c>
      <c r="F176" s="32">
        <v>507.3</v>
      </c>
      <c r="G176" s="32">
        <v>508.2</v>
      </c>
      <c r="H176" s="32">
        <v>509</v>
      </c>
      <c r="I176" s="32">
        <v>509.8</v>
      </c>
      <c r="J176" s="223"/>
      <c r="K176" s="158" t="s">
        <v>12</v>
      </c>
      <c r="L176" s="8" t="s">
        <v>17</v>
      </c>
      <c r="M176" s="10"/>
      <c r="N176" s="90">
        <v>0</v>
      </c>
      <c r="O176" s="90">
        <v>0</v>
      </c>
      <c r="P176" s="90">
        <v>0</v>
      </c>
      <c r="Q176" s="90">
        <v>0</v>
      </c>
      <c r="R176" s="90">
        <v>0</v>
      </c>
    </row>
    <row r="177" spans="1:18" s="12" customFormat="1" ht="15">
      <c r="A177" s="155"/>
      <c r="B177" s="155"/>
      <c r="C177" s="43"/>
      <c r="D177" s="32">
        <v>102.9</v>
      </c>
      <c r="E177" s="32">
        <v>105.1</v>
      </c>
      <c r="F177" s="32">
        <v>107.8</v>
      </c>
      <c r="G177" s="32">
        <v>111.1</v>
      </c>
      <c r="H177" s="32">
        <v>114.3</v>
      </c>
      <c r="I177" s="32">
        <v>117.8</v>
      </c>
      <c r="J177" s="223"/>
      <c r="K177" s="158"/>
      <c r="L177" s="13" t="s">
        <v>19</v>
      </c>
      <c r="M177" s="10">
        <f>SUM(N177:R177)</f>
        <v>11340</v>
      </c>
      <c r="N177" s="90">
        <v>2500</v>
      </c>
      <c r="O177" s="90">
        <v>2700</v>
      </c>
      <c r="P177" s="90">
        <v>1900</v>
      </c>
      <c r="Q177" s="90">
        <v>2040</v>
      </c>
      <c r="R177" s="90">
        <v>2200</v>
      </c>
    </row>
    <row r="178" spans="1:18" s="12" customFormat="1" ht="15">
      <c r="A178" s="155"/>
      <c r="B178" s="155"/>
      <c r="C178" s="43"/>
      <c r="D178" s="32">
        <v>122</v>
      </c>
      <c r="E178" s="32">
        <v>122.2</v>
      </c>
      <c r="F178" s="32">
        <v>122.4</v>
      </c>
      <c r="G178" s="32">
        <v>122.5</v>
      </c>
      <c r="H178" s="32">
        <v>122.6</v>
      </c>
      <c r="I178" s="32">
        <v>122.6</v>
      </c>
      <c r="J178" s="223"/>
      <c r="K178" s="158"/>
      <c r="L178" s="14" t="s">
        <v>20</v>
      </c>
      <c r="M178" s="10"/>
      <c r="N178" s="90">
        <v>0</v>
      </c>
      <c r="O178" s="90">
        <v>0</v>
      </c>
      <c r="P178" s="90">
        <v>0</v>
      </c>
      <c r="Q178" s="90">
        <v>0</v>
      </c>
      <c r="R178" s="90">
        <v>0</v>
      </c>
    </row>
    <row r="179" spans="1:18" s="12" customFormat="1" ht="15">
      <c r="A179" s="155"/>
      <c r="B179" s="155"/>
      <c r="C179" s="43"/>
      <c r="D179" s="32">
        <v>756.2</v>
      </c>
      <c r="E179" s="32">
        <v>756.2</v>
      </c>
      <c r="F179" s="32">
        <v>756.2</v>
      </c>
      <c r="G179" s="32">
        <v>756.2</v>
      </c>
      <c r="H179" s="32">
        <v>756.2</v>
      </c>
      <c r="I179" s="32">
        <v>756.2</v>
      </c>
      <c r="J179" s="223"/>
      <c r="K179" s="135" t="s">
        <v>13</v>
      </c>
      <c r="L179" s="8" t="s">
        <v>17</v>
      </c>
      <c r="M179" s="10"/>
      <c r="N179" s="90">
        <v>0</v>
      </c>
      <c r="O179" s="90">
        <v>0</v>
      </c>
      <c r="P179" s="90">
        <v>0</v>
      </c>
      <c r="Q179" s="90">
        <v>0</v>
      </c>
      <c r="R179" s="90">
        <v>0</v>
      </c>
    </row>
    <row r="180" spans="1:18" s="12" customFormat="1" ht="15">
      <c r="A180" s="155"/>
      <c r="B180" s="155"/>
      <c r="C180" s="43"/>
      <c r="D180" s="32">
        <v>495.8</v>
      </c>
      <c r="E180" s="32">
        <v>495.8</v>
      </c>
      <c r="F180" s="32">
        <v>495.8</v>
      </c>
      <c r="G180" s="32">
        <v>495.8</v>
      </c>
      <c r="H180" s="32">
        <v>495.8</v>
      </c>
      <c r="I180" s="32">
        <v>495.8</v>
      </c>
      <c r="J180" s="223"/>
      <c r="K180" s="135"/>
      <c r="L180" s="13" t="s">
        <v>19</v>
      </c>
      <c r="M180" s="10"/>
      <c r="N180" s="90">
        <v>0</v>
      </c>
      <c r="O180" s="90">
        <v>0</v>
      </c>
      <c r="P180" s="90">
        <v>0</v>
      </c>
      <c r="Q180" s="90">
        <v>0</v>
      </c>
      <c r="R180" s="90">
        <v>0</v>
      </c>
    </row>
    <row r="181" spans="1:18" s="12" customFormat="1" ht="15">
      <c r="A181" s="155"/>
      <c r="B181" s="155"/>
      <c r="C181" s="43"/>
      <c r="D181" s="32">
        <v>79.8</v>
      </c>
      <c r="E181" s="32">
        <v>80.9</v>
      </c>
      <c r="F181" s="32">
        <v>81</v>
      </c>
      <c r="G181" s="32">
        <v>81.1</v>
      </c>
      <c r="H181" s="32">
        <v>81.3</v>
      </c>
      <c r="I181" s="32">
        <v>82.6</v>
      </c>
      <c r="J181" s="223"/>
      <c r="K181" s="135"/>
      <c r="L181" s="14" t="s">
        <v>20</v>
      </c>
      <c r="M181" s="10"/>
      <c r="N181" s="90">
        <v>0</v>
      </c>
      <c r="O181" s="90">
        <v>0</v>
      </c>
      <c r="P181" s="90">
        <v>0</v>
      </c>
      <c r="Q181" s="90">
        <v>0</v>
      </c>
      <c r="R181" s="90">
        <v>0</v>
      </c>
    </row>
    <row r="182" spans="1:18" s="12" customFormat="1" ht="15">
      <c r="A182" s="155"/>
      <c r="B182" s="155"/>
      <c r="C182" s="43"/>
      <c r="D182" s="32">
        <v>468.4</v>
      </c>
      <c r="E182" s="32">
        <v>468.4</v>
      </c>
      <c r="F182" s="32">
        <v>468.4</v>
      </c>
      <c r="G182" s="32">
        <v>468.4</v>
      </c>
      <c r="H182" s="32">
        <v>468.4</v>
      </c>
      <c r="I182" s="32">
        <v>468.4</v>
      </c>
      <c r="J182" s="223"/>
      <c r="K182" s="135" t="s">
        <v>14</v>
      </c>
      <c r="L182" s="8" t="s">
        <v>17</v>
      </c>
      <c r="M182" s="10"/>
      <c r="N182" s="90">
        <v>0</v>
      </c>
      <c r="O182" s="90">
        <v>0</v>
      </c>
      <c r="P182" s="90">
        <v>0</v>
      </c>
      <c r="Q182" s="90">
        <v>0</v>
      </c>
      <c r="R182" s="90">
        <v>0</v>
      </c>
    </row>
    <row r="183" spans="1:18" s="12" customFormat="1" ht="15">
      <c r="A183" s="155"/>
      <c r="B183" s="155"/>
      <c r="C183" s="43"/>
      <c r="D183" s="32">
        <v>378.1</v>
      </c>
      <c r="E183" s="32">
        <v>378.1</v>
      </c>
      <c r="F183" s="32">
        <v>378.1</v>
      </c>
      <c r="G183" s="32">
        <v>378.1</v>
      </c>
      <c r="H183" s="32">
        <v>378.1</v>
      </c>
      <c r="I183" s="32">
        <v>378.1</v>
      </c>
      <c r="J183" s="223"/>
      <c r="K183" s="135"/>
      <c r="L183" s="13" t="s">
        <v>19</v>
      </c>
      <c r="M183" s="10"/>
      <c r="N183" s="90">
        <v>0</v>
      </c>
      <c r="O183" s="90">
        <v>0</v>
      </c>
      <c r="P183" s="90">
        <v>0</v>
      </c>
      <c r="Q183" s="90">
        <v>0</v>
      </c>
      <c r="R183" s="90">
        <v>0</v>
      </c>
    </row>
    <row r="184" spans="1:18" s="12" customFormat="1" ht="15">
      <c r="A184" s="155"/>
      <c r="B184" s="155"/>
      <c r="C184" s="43"/>
      <c r="D184" s="32">
        <v>125</v>
      </c>
      <c r="E184" s="32">
        <v>127</v>
      </c>
      <c r="F184" s="32">
        <v>130</v>
      </c>
      <c r="G184" s="32">
        <v>133</v>
      </c>
      <c r="H184" s="32">
        <v>136.1</v>
      </c>
      <c r="I184" s="32">
        <v>140</v>
      </c>
      <c r="J184" s="224"/>
      <c r="K184" s="135"/>
      <c r="L184" s="14" t="s">
        <v>20</v>
      </c>
      <c r="M184" s="10"/>
      <c r="N184" s="90">
        <v>0</v>
      </c>
      <c r="O184" s="90">
        <v>0</v>
      </c>
      <c r="P184" s="90">
        <v>0</v>
      </c>
      <c r="Q184" s="90">
        <v>0</v>
      </c>
      <c r="R184" s="90">
        <v>0</v>
      </c>
    </row>
    <row r="185" spans="1:18" s="12" customFormat="1" ht="15">
      <c r="A185" s="144" t="s">
        <v>21</v>
      </c>
      <c r="B185" s="144"/>
      <c r="C185" s="17"/>
      <c r="D185" s="17"/>
      <c r="E185" s="17"/>
      <c r="F185" s="17"/>
      <c r="G185" s="17"/>
      <c r="H185" s="17"/>
      <c r="I185" s="17"/>
      <c r="J185" s="144"/>
      <c r="K185" s="144"/>
      <c r="L185" s="8" t="s">
        <v>17</v>
      </c>
      <c r="M185" s="19">
        <f>SUM(N185:R185)</f>
        <v>0</v>
      </c>
      <c r="N185" s="91">
        <f aca="true" t="shared" si="32" ref="N185:R187">N173+N176+N179+N182</f>
        <v>0</v>
      </c>
      <c r="O185" s="91">
        <f t="shared" si="32"/>
        <v>0</v>
      </c>
      <c r="P185" s="91">
        <f t="shared" si="32"/>
        <v>0</v>
      </c>
      <c r="Q185" s="91">
        <f t="shared" si="32"/>
        <v>0</v>
      </c>
      <c r="R185" s="91">
        <f t="shared" si="32"/>
        <v>0</v>
      </c>
    </row>
    <row r="186" spans="1:18" s="12" customFormat="1" ht="15">
      <c r="A186" s="136"/>
      <c r="B186" s="136"/>
      <c r="C186" s="17"/>
      <c r="D186" s="17"/>
      <c r="E186" s="17"/>
      <c r="F186" s="17"/>
      <c r="G186" s="17"/>
      <c r="H186" s="17"/>
      <c r="I186" s="17"/>
      <c r="J186" s="136"/>
      <c r="K186" s="136"/>
      <c r="L186" s="13" t="s">
        <v>19</v>
      </c>
      <c r="M186" s="22">
        <f>SUM(N186:R186)</f>
        <v>11340</v>
      </c>
      <c r="N186" s="92">
        <f t="shared" si="32"/>
        <v>2500</v>
      </c>
      <c r="O186" s="92">
        <f t="shared" si="32"/>
        <v>2700</v>
      </c>
      <c r="P186" s="92">
        <f t="shared" si="32"/>
        <v>1900</v>
      </c>
      <c r="Q186" s="92">
        <f t="shared" si="32"/>
        <v>2040</v>
      </c>
      <c r="R186" s="92">
        <f t="shared" si="32"/>
        <v>2200</v>
      </c>
    </row>
    <row r="187" spans="1:18" s="12" customFormat="1" ht="15">
      <c r="A187" s="136"/>
      <c r="B187" s="136"/>
      <c r="C187" s="17"/>
      <c r="D187" s="17"/>
      <c r="E187" s="17"/>
      <c r="F187" s="17"/>
      <c r="G187" s="17"/>
      <c r="H187" s="17"/>
      <c r="I187" s="17"/>
      <c r="J187" s="136"/>
      <c r="K187" s="136"/>
      <c r="L187" s="14" t="s">
        <v>20</v>
      </c>
      <c r="M187" s="25">
        <f>SUM(N187:R187)</f>
        <v>0</v>
      </c>
      <c r="N187" s="93">
        <f t="shared" si="32"/>
        <v>0</v>
      </c>
      <c r="O187" s="93">
        <f t="shared" si="32"/>
        <v>0</v>
      </c>
      <c r="P187" s="93">
        <f t="shared" si="32"/>
        <v>0</v>
      </c>
      <c r="Q187" s="93">
        <f t="shared" si="32"/>
        <v>0</v>
      </c>
      <c r="R187" s="93">
        <f t="shared" si="32"/>
        <v>0</v>
      </c>
    </row>
    <row r="188" spans="1:18" s="12" customFormat="1" ht="15">
      <c r="A188" s="137"/>
      <c r="B188" s="137"/>
      <c r="C188" s="17"/>
      <c r="D188" s="17"/>
      <c r="E188" s="17"/>
      <c r="F188" s="17"/>
      <c r="G188" s="17"/>
      <c r="H188" s="17"/>
      <c r="I188" s="17"/>
      <c r="J188" s="137"/>
      <c r="K188" s="137"/>
      <c r="L188" s="27" t="s">
        <v>21</v>
      </c>
      <c r="M188" s="29">
        <f aca="true" t="shared" si="33" ref="M188:R188">SUM(M185:M187)</f>
        <v>11340</v>
      </c>
      <c r="N188" s="29">
        <f t="shared" si="33"/>
        <v>2500</v>
      </c>
      <c r="O188" s="29">
        <f t="shared" si="33"/>
        <v>2700</v>
      </c>
      <c r="P188" s="29">
        <f t="shared" si="33"/>
        <v>1900</v>
      </c>
      <c r="Q188" s="29">
        <f t="shared" si="33"/>
        <v>2040</v>
      </c>
      <c r="R188" s="29">
        <f t="shared" si="33"/>
        <v>2200</v>
      </c>
    </row>
    <row r="189" spans="1:18" s="12" customFormat="1" ht="15" customHeight="1">
      <c r="A189" s="203" t="s">
        <v>128</v>
      </c>
      <c r="B189" s="203"/>
      <c r="C189" s="94"/>
      <c r="D189" s="94"/>
      <c r="E189" s="94"/>
      <c r="F189" s="94"/>
      <c r="G189" s="94"/>
      <c r="H189" s="94"/>
      <c r="I189" s="94"/>
      <c r="J189" s="206"/>
      <c r="K189" s="209"/>
      <c r="L189" s="8" t="s">
        <v>17</v>
      </c>
      <c r="M189" s="10">
        <f>SUM(N189:R189)</f>
        <v>0</v>
      </c>
      <c r="N189" s="96">
        <f aca="true" t="shared" si="34" ref="N189:R191">N89+N105+N121+N137+N153+N169+N185</f>
        <v>0</v>
      </c>
      <c r="O189" s="96">
        <f t="shared" si="34"/>
        <v>0</v>
      </c>
      <c r="P189" s="96">
        <f t="shared" si="34"/>
        <v>0</v>
      </c>
      <c r="Q189" s="96">
        <f t="shared" si="34"/>
        <v>0</v>
      </c>
      <c r="R189" s="96">
        <f t="shared" si="34"/>
        <v>0</v>
      </c>
    </row>
    <row r="190" spans="1:18" s="12" customFormat="1" ht="15">
      <c r="A190" s="204"/>
      <c r="B190" s="204"/>
      <c r="C190" s="94"/>
      <c r="D190" s="94"/>
      <c r="E190" s="94"/>
      <c r="F190" s="94"/>
      <c r="G190" s="94"/>
      <c r="H190" s="94"/>
      <c r="I190" s="94"/>
      <c r="J190" s="207"/>
      <c r="K190" s="210"/>
      <c r="L190" s="13" t="s">
        <v>19</v>
      </c>
      <c r="M190" s="10">
        <f>SUM(N190:R190)</f>
        <v>70081</v>
      </c>
      <c r="N190" s="96">
        <f t="shared" si="34"/>
        <v>11423</v>
      </c>
      <c r="O190" s="96">
        <f t="shared" si="34"/>
        <v>12972</v>
      </c>
      <c r="P190" s="96">
        <f t="shared" si="34"/>
        <v>13620</v>
      </c>
      <c r="Q190" s="96">
        <f t="shared" si="34"/>
        <v>15175</v>
      </c>
      <c r="R190" s="96">
        <f t="shared" si="34"/>
        <v>16891</v>
      </c>
    </row>
    <row r="191" spans="1:18" s="12" customFormat="1" ht="15">
      <c r="A191" s="204"/>
      <c r="B191" s="204"/>
      <c r="C191" s="94"/>
      <c r="D191" s="94"/>
      <c r="E191" s="94"/>
      <c r="F191" s="94"/>
      <c r="G191" s="94"/>
      <c r="H191" s="94"/>
      <c r="I191" s="94"/>
      <c r="J191" s="207"/>
      <c r="K191" s="210"/>
      <c r="L191" s="14" t="s">
        <v>20</v>
      </c>
      <c r="M191" s="10">
        <f>SUM(N191:R191)</f>
        <v>120275.4</v>
      </c>
      <c r="N191" s="96">
        <f t="shared" si="34"/>
        <v>21165.1</v>
      </c>
      <c r="O191" s="96">
        <f t="shared" si="34"/>
        <v>22800.199999999997</v>
      </c>
      <c r="P191" s="96">
        <f t="shared" si="34"/>
        <v>23848.3</v>
      </c>
      <c r="Q191" s="96">
        <f t="shared" si="34"/>
        <v>25445.3</v>
      </c>
      <c r="R191" s="96">
        <f t="shared" si="34"/>
        <v>27016.5</v>
      </c>
    </row>
    <row r="192" spans="1:18" s="12" customFormat="1" ht="15">
      <c r="A192" s="205"/>
      <c r="B192" s="205"/>
      <c r="C192" s="94"/>
      <c r="D192" s="94"/>
      <c r="E192" s="94"/>
      <c r="F192" s="94"/>
      <c r="G192" s="94"/>
      <c r="H192" s="94"/>
      <c r="I192" s="94"/>
      <c r="J192" s="208"/>
      <c r="K192" s="211"/>
      <c r="L192" s="27" t="s">
        <v>21</v>
      </c>
      <c r="M192" s="29">
        <f aca="true" t="shared" si="35" ref="M192:R192">SUM(M189:M191)</f>
        <v>190356.4</v>
      </c>
      <c r="N192" s="29">
        <f t="shared" si="35"/>
        <v>32588.1</v>
      </c>
      <c r="O192" s="29">
        <f t="shared" si="35"/>
        <v>35772.2</v>
      </c>
      <c r="P192" s="29">
        <f t="shared" si="35"/>
        <v>37468.3</v>
      </c>
      <c r="Q192" s="29">
        <f t="shared" si="35"/>
        <v>40620.3</v>
      </c>
      <c r="R192" s="29">
        <f t="shared" si="35"/>
        <v>43907.5</v>
      </c>
    </row>
    <row r="193" spans="1:18" s="12" customFormat="1" ht="15">
      <c r="A193" s="144" t="s">
        <v>39</v>
      </c>
      <c r="B193" s="144" t="s">
        <v>40</v>
      </c>
      <c r="C193" s="43"/>
      <c r="D193" s="44">
        <v>7541.2</v>
      </c>
      <c r="E193" s="44">
        <v>7556.9</v>
      </c>
      <c r="F193" s="44">
        <v>7575.8</v>
      </c>
      <c r="G193" s="44">
        <v>7596</v>
      </c>
      <c r="H193" s="44">
        <v>7616</v>
      </c>
      <c r="I193" s="44">
        <v>7634</v>
      </c>
      <c r="J193" s="144" t="s">
        <v>129</v>
      </c>
      <c r="K193" s="167" t="s">
        <v>11</v>
      </c>
      <c r="L193" s="8" t="s">
        <v>17</v>
      </c>
      <c r="M193" s="10">
        <f>SUM(N193:R193)</f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</row>
    <row r="194" spans="1:18" s="12" customFormat="1" ht="15">
      <c r="A194" s="136"/>
      <c r="B194" s="136"/>
      <c r="C194" s="43"/>
      <c r="D194" s="32">
        <v>260.5</v>
      </c>
      <c r="E194" s="32">
        <v>264</v>
      </c>
      <c r="F194" s="32">
        <v>269</v>
      </c>
      <c r="G194" s="32">
        <v>275</v>
      </c>
      <c r="H194" s="32">
        <v>279.5</v>
      </c>
      <c r="I194" s="32">
        <v>280</v>
      </c>
      <c r="J194" s="136"/>
      <c r="K194" s="168"/>
      <c r="L194" s="13" t="s">
        <v>19</v>
      </c>
      <c r="M194" s="10">
        <f>SUM(N194:R194)</f>
        <v>16500</v>
      </c>
      <c r="N194" s="90">
        <v>1500</v>
      </c>
      <c r="O194" s="90">
        <v>2500</v>
      </c>
      <c r="P194" s="90">
        <v>3500</v>
      </c>
      <c r="Q194" s="90">
        <v>4000</v>
      </c>
      <c r="R194" s="90">
        <v>5000</v>
      </c>
    </row>
    <row r="195" spans="1:18" s="12" customFormat="1" ht="27" customHeight="1">
      <c r="A195" s="136"/>
      <c r="B195" s="136"/>
      <c r="C195" s="43"/>
      <c r="D195" s="32">
        <v>211.4</v>
      </c>
      <c r="E195" s="32">
        <v>211.4</v>
      </c>
      <c r="F195" s="32">
        <v>211.4</v>
      </c>
      <c r="G195" s="32">
        <v>211.4</v>
      </c>
      <c r="H195" s="32">
        <v>211.4</v>
      </c>
      <c r="I195" s="32">
        <v>211.4</v>
      </c>
      <c r="J195" s="136"/>
      <c r="K195" s="168"/>
      <c r="L195" s="14" t="s">
        <v>20</v>
      </c>
      <c r="M195" s="10">
        <f>SUM(N195:R195)</f>
        <v>70792.6</v>
      </c>
      <c r="N195" s="90">
        <v>14158.5</v>
      </c>
      <c r="O195" s="90">
        <v>14158.5</v>
      </c>
      <c r="P195" s="90">
        <v>14158.6</v>
      </c>
      <c r="Q195" s="90">
        <v>14158.5</v>
      </c>
      <c r="R195" s="90">
        <v>14158.5</v>
      </c>
    </row>
    <row r="196" spans="1:18" s="12" customFormat="1" ht="30.75" customHeight="1">
      <c r="A196" s="137"/>
      <c r="B196" s="137"/>
      <c r="C196" s="43"/>
      <c r="D196" s="17"/>
      <c r="E196" s="17"/>
      <c r="F196" s="17"/>
      <c r="G196" s="17"/>
      <c r="H196" s="17"/>
      <c r="I196" s="17"/>
      <c r="J196" s="137"/>
      <c r="K196" s="169"/>
      <c r="L196" s="27" t="s">
        <v>21</v>
      </c>
      <c r="M196" s="29">
        <f aca="true" t="shared" si="36" ref="M196:R196">SUM(M193:M195)</f>
        <v>87292.6</v>
      </c>
      <c r="N196" s="29">
        <f t="shared" si="36"/>
        <v>15658.5</v>
      </c>
      <c r="O196" s="29">
        <f t="shared" si="36"/>
        <v>16658.5</v>
      </c>
      <c r="P196" s="29">
        <f t="shared" si="36"/>
        <v>17658.6</v>
      </c>
      <c r="Q196" s="29">
        <f t="shared" si="36"/>
        <v>18158.5</v>
      </c>
      <c r="R196" s="29">
        <f t="shared" si="36"/>
        <v>19158.5</v>
      </c>
    </row>
    <row r="197" spans="1:18" s="12" customFormat="1" ht="15">
      <c r="A197" s="155" t="s">
        <v>42</v>
      </c>
      <c r="B197" s="155" t="s">
        <v>43</v>
      </c>
      <c r="C197" s="43"/>
      <c r="D197" s="44">
        <v>7541.2</v>
      </c>
      <c r="E197" s="44">
        <v>7556.9</v>
      </c>
      <c r="F197" s="44">
        <v>7575.8</v>
      </c>
      <c r="G197" s="44">
        <v>7596</v>
      </c>
      <c r="H197" s="44">
        <v>7616</v>
      </c>
      <c r="I197" s="44">
        <v>7634</v>
      </c>
      <c r="J197" s="155" t="s">
        <v>44</v>
      </c>
      <c r="K197" s="157" t="s">
        <v>11</v>
      </c>
      <c r="L197" s="8" t="s">
        <v>17</v>
      </c>
      <c r="M197" s="10">
        <f aca="true" t="shared" si="37" ref="M197:M211">SUM(N197:R197)</f>
        <v>0</v>
      </c>
      <c r="N197" s="90">
        <v>0</v>
      </c>
      <c r="O197" s="90">
        <v>0</v>
      </c>
      <c r="P197" s="90">
        <v>0</v>
      </c>
      <c r="Q197" s="90">
        <v>0</v>
      </c>
      <c r="R197" s="90">
        <v>0</v>
      </c>
    </row>
    <row r="198" spans="1:18" s="12" customFormat="1" ht="15">
      <c r="A198" s="155"/>
      <c r="B198" s="155"/>
      <c r="C198" s="43"/>
      <c r="D198" s="32">
        <v>260.5</v>
      </c>
      <c r="E198" s="32">
        <v>264</v>
      </c>
      <c r="F198" s="32">
        <v>269</v>
      </c>
      <c r="G198" s="32">
        <v>275</v>
      </c>
      <c r="H198" s="32">
        <v>279.5</v>
      </c>
      <c r="I198" s="32">
        <v>280</v>
      </c>
      <c r="J198" s="155"/>
      <c r="K198" s="157"/>
      <c r="L198" s="13" t="s">
        <v>19</v>
      </c>
      <c r="M198" s="10">
        <f t="shared" si="37"/>
        <v>0</v>
      </c>
      <c r="N198" s="90">
        <v>0</v>
      </c>
      <c r="O198" s="90">
        <v>0</v>
      </c>
      <c r="P198" s="90">
        <v>0</v>
      </c>
      <c r="Q198" s="90">
        <v>0</v>
      </c>
      <c r="R198" s="90">
        <v>0</v>
      </c>
    </row>
    <row r="199" spans="1:18" s="12" customFormat="1" ht="15">
      <c r="A199" s="155"/>
      <c r="B199" s="155"/>
      <c r="C199" s="43"/>
      <c r="D199" s="32">
        <v>211.4</v>
      </c>
      <c r="E199" s="32">
        <v>211.4</v>
      </c>
      <c r="F199" s="32">
        <v>211.4</v>
      </c>
      <c r="G199" s="32">
        <v>211.4</v>
      </c>
      <c r="H199" s="32">
        <v>211.4</v>
      </c>
      <c r="I199" s="32">
        <v>211.4</v>
      </c>
      <c r="J199" s="155"/>
      <c r="K199" s="157"/>
      <c r="L199" s="14" t="s">
        <v>20</v>
      </c>
      <c r="M199" s="10">
        <f t="shared" si="37"/>
        <v>48203.899999999994</v>
      </c>
      <c r="N199" s="90">
        <v>12597.3</v>
      </c>
      <c r="O199" s="90">
        <v>8092.9</v>
      </c>
      <c r="P199" s="90">
        <v>8540.2</v>
      </c>
      <c r="Q199" s="90">
        <v>9152.7</v>
      </c>
      <c r="R199" s="90">
        <v>9820.8</v>
      </c>
    </row>
    <row r="200" spans="1:18" s="12" customFormat="1" ht="15">
      <c r="A200" s="155"/>
      <c r="B200" s="155"/>
      <c r="C200" s="43"/>
      <c r="D200" s="32">
        <v>505.7</v>
      </c>
      <c r="E200" s="32">
        <v>506.5</v>
      </c>
      <c r="F200" s="32">
        <v>507.3</v>
      </c>
      <c r="G200" s="32">
        <v>508.2</v>
      </c>
      <c r="H200" s="32">
        <v>509</v>
      </c>
      <c r="I200" s="32">
        <v>509.8</v>
      </c>
      <c r="J200" s="155"/>
      <c r="K200" s="158" t="s">
        <v>12</v>
      </c>
      <c r="L200" s="8" t="s">
        <v>17</v>
      </c>
      <c r="M200" s="10">
        <f t="shared" si="37"/>
        <v>0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</row>
    <row r="201" spans="1:18" s="12" customFormat="1" ht="15">
      <c r="A201" s="155"/>
      <c r="B201" s="155"/>
      <c r="C201" s="43"/>
      <c r="D201" s="32">
        <v>102.9</v>
      </c>
      <c r="E201" s="32">
        <v>105.1</v>
      </c>
      <c r="F201" s="32">
        <v>107.8</v>
      </c>
      <c r="G201" s="32">
        <v>111.1</v>
      </c>
      <c r="H201" s="32">
        <v>114.3</v>
      </c>
      <c r="I201" s="32">
        <v>117.8</v>
      </c>
      <c r="J201" s="155"/>
      <c r="K201" s="158"/>
      <c r="L201" s="13" t="s">
        <v>19</v>
      </c>
      <c r="M201" s="10">
        <f t="shared" si="37"/>
        <v>0</v>
      </c>
      <c r="N201" s="90">
        <v>0</v>
      </c>
      <c r="O201" s="90">
        <v>0</v>
      </c>
      <c r="P201" s="90">
        <v>0</v>
      </c>
      <c r="Q201" s="90">
        <v>0</v>
      </c>
      <c r="R201" s="90">
        <v>0</v>
      </c>
    </row>
    <row r="202" spans="1:18" s="12" customFormat="1" ht="15">
      <c r="A202" s="155"/>
      <c r="B202" s="155"/>
      <c r="C202" s="43"/>
      <c r="D202" s="32">
        <v>122</v>
      </c>
      <c r="E202" s="32">
        <v>122.2</v>
      </c>
      <c r="F202" s="32">
        <v>122.4</v>
      </c>
      <c r="G202" s="32">
        <v>122.5</v>
      </c>
      <c r="H202" s="32">
        <v>122.6</v>
      </c>
      <c r="I202" s="32">
        <v>122.6</v>
      </c>
      <c r="J202" s="155"/>
      <c r="K202" s="158"/>
      <c r="L202" s="14" t="s">
        <v>20</v>
      </c>
      <c r="M202" s="10">
        <f t="shared" si="37"/>
        <v>5673</v>
      </c>
      <c r="N202" s="90">
        <v>1114.5</v>
      </c>
      <c r="O202" s="90">
        <v>1120.5</v>
      </c>
      <c r="P202" s="90">
        <v>1146</v>
      </c>
      <c r="Q202" s="90">
        <v>1146</v>
      </c>
      <c r="R202" s="90">
        <v>1146</v>
      </c>
    </row>
    <row r="203" spans="1:18" s="12" customFormat="1" ht="15">
      <c r="A203" s="155"/>
      <c r="B203" s="155"/>
      <c r="C203" s="43"/>
      <c r="D203" s="32">
        <v>756.2</v>
      </c>
      <c r="E203" s="32">
        <v>756.2</v>
      </c>
      <c r="F203" s="32">
        <v>756.2</v>
      </c>
      <c r="G203" s="32">
        <v>756.2</v>
      </c>
      <c r="H203" s="32">
        <v>756.2</v>
      </c>
      <c r="I203" s="32">
        <v>756.2</v>
      </c>
      <c r="J203" s="155"/>
      <c r="K203" s="135" t="s">
        <v>13</v>
      </c>
      <c r="L203" s="8" t="s">
        <v>17</v>
      </c>
      <c r="M203" s="10">
        <f t="shared" si="37"/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0</v>
      </c>
    </row>
    <row r="204" spans="1:18" s="12" customFormat="1" ht="15">
      <c r="A204" s="155"/>
      <c r="B204" s="155"/>
      <c r="C204" s="43"/>
      <c r="D204" s="32">
        <v>495.8</v>
      </c>
      <c r="E204" s="32">
        <v>495.8</v>
      </c>
      <c r="F204" s="32">
        <v>495.8</v>
      </c>
      <c r="G204" s="32">
        <v>495.8</v>
      </c>
      <c r="H204" s="32">
        <v>495.8</v>
      </c>
      <c r="I204" s="32">
        <v>495.8</v>
      </c>
      <c r="J204" s="155"/>
      <c r="K204" s="135"/>
      <c r="L204" s="13" t="s">
        <v>19</v>
      </c>
      <c r="M204" s="10">
        <f t="shared" si="37"/>
        <v>0</v>
      </c>
      <c r="N204" s="90">
        <v>0</v>
      </c>
      <c r="O204" s="90">
        <v>0</v>
      </c>
      <c r="P204" s="90">
        <v>0</v>
      </c>
      <c r="Q204" s="90">
        <v>0</v>
      </c>
      <c r="R204" s="90">
        <v>0</v>
      </c>
    </row>
    <row r="205" spans="1:18" s="12" customFormat="1" ht="15">
      <c r="A205" s="155"/>
      <c r="B205" s="155"/>
      <c r="C205" s="43"/>
      <c r="D205" s="32">
        <v>79.8</v>
      </c>
      <c r="E205" s="32">
        <v>80.9</v>
      </c>
      <c r="F205" s="32">
        <v>81</v>
      </c>
      <c r="G205" s="32">
        <v>81.1</v>
      </c>
      <c r="H205" s="32">
        <v>81.3</v>
      </c>
      <c r="I205" s="32">
        <v>82.6</v>
      </c>
      <c r="J205" s="155"/>
      <c r="K205" s="135"/>
      <c r="L205" s="14" t="s">
        <v>20</v>
      </c>
      <c r="M205" s="10">
        <f t="shared" si="37"/>
        <v>458</v>
      </c>
      <c r="N205" s="90">
        <v>78</v>
      </c>
      <c r="O205" s="90">
        <v>80</v>
      </c>
      <c r="P205" s="90">
        <v>100</v>
      </c>
      <c r="Q205" s="90">
        <v>100</v>
      </c>
      <c r="R205" s="90">
        <v>100</v>
      </c>
    </row>
    <row r="206" spans="1:18" s="12" customFormat="1" ht="15">
      <c r="A206" s="155"/>
      <c r="B206" s="155"/>
      <c r="C206" s="43"/>
      <c r="D206" s="32">
        <v>468.4</v>
      </c>
      <c r="E206" s="32">
        <v>468.4</v>
      </c>
      <c r="F206" s="32">
        <v>468.4</v>
      </c>
      <c r="G206" s="32">
        <v>468.4</v>
      </c>
      <c r="H206" s="32">
        <v>468.4</v>
      </c>
      <c r="I206" s="32">
        <v>468.4</v>
      </c>
      <c r="J206" s="155"/>
      <c r="K206" s="135" t="s">
        <v>14</v>
      </c>
      <c r="L206" s="8" t="s">
        <v>17</v>
      </c>
      <c r="M206" s="10">
        <f t="shared" si="37"/>
        <v>0</v>
      </c>
      <c r="N206" s="90">
        <v>0</v>
      </c>
      <c r="O206" s="90">
        <v>0</v>
      </c>
      <c r="P206" s="90">
        <v>0</v>
      </c>
      <c r="Q206" s="90">
        <v>0</v>
      </c>
      <c r="R206" s="90">
        <v>0</v>
      </c>
    </row>
    <row r="207" spans="1:18" s="12" customFormat="1" ht="15">
      <c r="A207" s="155"/>
      <c r="B207" s="155"/>
      <c r="C207" s="43"/>
      <c r="D207" s="32">
        <v>378.1</v>
      </c>
      <c r="E207" s="32">
        <v>378.1</v>
      </c>
      <c r="F207" s="32">
        <v>378.1</v>
      </c>
      <c r="G207" s="32">
        <v>378.1</v>
      </c>
      <c r="H207" s="32">
        <v>378.1</v>
      </c>
      <c r="I207" s="32">
        <v>378.1</v>
      </c>
      <c r="J207" s="155"/>
      <c r="K207" s="135"/>
      <c r="L207" s="13" t="s">
        <v>19</v>
      </c>
      <c r="M207" s="10">
        <f t="shared" si="37"/>
        <v>0</v>
      </c>
      <c r="N207" s="90">
        <v>0</v>
      </c>
      <c r="O207" s="90">
        <v>0</v>
      </c>
      <c r="P207" s="90">
        <v>0</v>
      </c>
      <c r="Q207" s="90">
        <v>0</v>
      </c>
      <c r="R207" s="90">
        <v>0</v>
      </c>
    </row>
    <row r="208" spans="1:18" s="12" customFormat="1" ht="15">
      <c r="A208" s="155"/>
      <c r="B208" s="155"/>
      <c r="C208" s="43"/>
      <c r="D208" s="32">
        <v>125</v>
      </c>
      <c r="E208" s="32">
        <v>127</v>
      </c>
      <c r="F208" s="32">
        <v>130</v>
      </c>
      <c r="G208" s="32">
        <v>133</v>
      </c>
      <c r="H208" s="32">
        <v>136.1</v>
      </c>
      <c r="I208" s="32">
        <v>140</v>
      </c>
      <c r="J208" s="155"/>
      <c r="K208" s="135"/>
      <c r="L208" s="14" t="s">
        <v>20</v>
      </c>
      <c r="M208" s="10">
        <f t="shared" si="37"/>
        <v>0</v>
      </c>
      <c r="N208" s="90">
        <v>0</v>
      </c>
      <c r="O208" s="90">
        <v>0</v>
      </c>
      <c r="P208" s="90">
        <v>0</v>
      </c>
      <c r="Q208" s="90">
        <v>0</v>
      </c>
      <c r="R208" s="90">
        <v>0</v>
      </c>
    </row>
    <row r="209" spans="1:18" s="12" customFormat="1" ht="15">
      <c r="A209" s="144" t="s">
        <v>21</v>
      </c>
      <c r="B209" s="144"/>
      <c r="C209" s="17"/>
      <c r="D209" s="17"/>
      <c r="E209" s="17"/>
      <c r="F209" s="17"/>
      <c r="G209" s="17"/>
      <c r="H209" s="17"/>
      <c r="I209" s="17"/>
      <c r="J209" s="144"/>
      <c r="K209" s="144"/>
      <c r="L209" s="8" t="s">
        <v>17</v>
      </c>
      <c r="M209" s="19">
        <f t="shared" si="37"/>
        <v>0</v>
      </c>
      <c r="N209" s="91">
        <f aca="true" t="shared" si="38" ref="N209:R211">N197+N200+N203+N206</f>
        <v>0</v>
      </c>
      <c r="O209" s="91">
        <f t="shared" si="38"/>
        <v>0</v>
      </c>
      <c r="P209" s="91">
        <f t="shared" si="38"/>
        <v>0</v>
      </c>
      <c r="Q209" s="91">
        <f t="shared" si="38"/>
        <v>0</v>
      </c>
      <c r="R209" s="91">
        <f t="shared" si="38"/>
        <v>0</v>
      </c>
    </row>
    <row r="210" spans="1:18" s="12" customFormat="1" ht="15">
      <c r="A210" s="136"/>
      <c r="B210" s="136"/>
      <c r="C210" s="17"/>
      <c r="D210" s="17"/>
      <c r="E210" s="17"/>
      <c r="F210" s="17"/>
      <c r="G210" s="17"/>
      <c r="H210" s="17"/>
      <c r="I210" s="17"/>
      <c r="J210" s="136"/>
      <c r="K210" s="136"/>
      <c r="L210" s="13" t="s">
        <v>19</v>
      </c>
      <c r="M210" s="22">
        <f t="shared" si="37"/>
        <v>0</v>
      </c>
      <c r="N210" s="92">
        <f t="shared" si="38"/>
        <v>0</v>
      </c>
      <c r="O210" s="92">
        <f t="shared" si="38"/>
        <v>0</v>
      </c>
      <c r="P210" s="92">
        <f t="shared" si="38"/>
        <v>0</v>
      </c>
      <c r="Q210" s="92">
        <f t="shared" si="38"/>
        <v>0</v>
      </c>
      <c r="R210" s="92">
        <f t="shared" si="38"/>
        <v>0</v>
      </c>
    </row>
    <row r="211" spans="1:18" s="12" customFormat="1" ht="15">
      <c r="A211" s="136"/>
      <c r="B211" s="136"/>
      <c r="C211" s="17"/>
      <c r="D211" s="17"/>
      <c r="E211" s="17"/>
      <c r="F211" s="17"/>
      <c r="G211" s="17"/>
      <c r="H211" s="17"/>
      <c r="I211" s="17"/>
      <c r="J211" s="136"/>
      <c r="K211" s="136"/>
      <c r="L211" s="14" t="s">
        <v>20</v>
      </c>
      <c r="M211" s="25">
        <f t="shared" si="37"/>
        <v>54334.899999999994</v>
      </c>
      <c r="N211" s="93">
        <f t="shared" si="38"/>
        <v>13789.8</v>
      </c>
      <c r="O211" s="93">
        <f t="shared" si="38"/>
        <v>9293.4</v>
      </c>
      <c r="P211" s="93">
        <f t="shared" si="38"/>
        <v>9786.2</v>
      </c>
      <c r="Q211" s="93">
        <f t="shared" si="38"/>
        <v>10398.7</v>
      </c>
      <c r="R211" s="93">
        <f t="shared" si="38"/>
        <v>11066.8</v>
      </c>
    </row>
    <row r="212" spans="1:18" s="12" customFormat="1" ht="15">
      <c r="A212" s="137"/>
      <c r="B212" s="137"/>
      <c r="C212" s="17"/>
      <c r="D212" s="17"/>
      <c r="E212" s="17"/>
      <c r="F212" s="17"/>
      <c r="G212" s="17"/>
      <c r="H212" s="17"/>
      <c r="I212" s="17"/>
      <c r="J212" s="137"/>
      <c r="K212" s="137"/>
      <c r="L212" s="27" t="s">
        <v>21</v>
      </c>
      <c r="M212" s="29">
        <f aca="true" t="shared" si="39" ref="M212:R212">SUM(M209:M211)</f>
        <v>54334.899999999994</v>
      </c>
      <c r="N212" s="29">
        <f t="shared" si="39"/>
        <v>13789.8</v>
      </c>
      <c r="O212" s="29">
        <f t="shared" si="39"/>
        <v>9293.4</v>
      </c>
      <c r="P212" s="29">
        <f t="shared" si="39"/>
        <v>9786.2</v>
      </c>
      <c r="Q212" s="29">
        <f t="shared" si="39"/>
        <v>10398.7</v>
      </c>
      <c r="R212" s="29">
        <f t="shared" si="39"/>
        <v>11066.8</v>
      </c>
    </row>
    <row r="213" spans="1:18" s="12" customFormat="1" ht="15">
      <c r="A213" s="155"/>
      <c r="B213" s="155" t="s">
        <v>46</v>
      </c>
      <c r="C213" s="43"/>
      <c r="D213" s="44">
        <v>7541.2</v>
      </c>
      <c r="E213" s="44">
        <v>7556.9</v>
      </c>
      <c r="F213" s="44">
        <v>7575.8</v>
      </c>
      <c r="G213" s="44">
        <v>7596</v>
      </c>
      <c r="H213" s="44">
        <v>7616</v>
      </c>
      <c r="I213" s="44">
        <v>7634</v>
      </c>
      <c r="J213" s="155" t="s">
        <v>47</v>
      </c>
      <c r="K213" s="157" t="s">
        <v>11</v>
      </c>
      <c r="L213" s="8" t="s">
        <v>17</v>
      </c>
      <c r="M213" s="10">
        <f aca="true" t="shared" si="40" ref="M213:M227">SUM(N213:R213)</f>
        <v>0</v>
      </c>
      <c r="N213" s="90">
        <v>0</v>
      </c>
      <c r="O213" s="90">
        <v>0</v>
      </c>
      <c r="P213" s="90">
        <v>0</v>
      </c>
      <c r="Q213" s="90">
        <v>0</v>
      </c>
      <c r="R213" s="90">
        <v>0</v>
      </c>
    </row>
    <row r="214" spans="1:18" s="12" customFormat="1" ht="15">
      <c r="A214" s="155"/>
      <c r="B214" s="155"/>
      <c r="C214" s="43"/>
      <c r="D214" s="32">
        <v>260.5</v>
      </c>
      <c r="E214" s="32">
        <v>264</v>
      </c>
      <c r="F214" s="32">
        <v>269</v>
      </c>
      <c r="G214" s="32">
        <v>275</v>
      </c>
      <c r="H214" s="32">
        <v>279.5</v>
      </c>
      <c r="I214" s="32">
        <v>280</v>
      </c>
      <c r="J214" s="155"/>
      <c r="K214" s="157"/>
      <c r="L214" s="13" t="s">
        <v>19</v>
      </c>
      <c r="M214" s="10">
        <f t="shared" si="40"/>
        <v>0</v>
      </c>
      <c r="N214" s="90">
        <v>0</v>
      </c>
      <c r="O214" s="90">
        <v>0</v>
      </c>
      <c r="P214" s="90">
        <v>0</v>
      </c>
      <c r="Q214" s="90">
        <v>0</v>
      </c>
      <c r="R214" s="90">
        <v>0</v>
      </c>
    </row>
    <row r="215" spans="1:18" s="12" customFormat="1" ht="15">
      <c r="A215" s="155"/>
      <c r="B215" s="155"/>
      <c r="C215" s="43"/>
      <c r="D215" s="32">
        <v>211.4</v>
      </c>
      <c r="E215" s="32">
        <v>211.4</v>
      </c>
      <c r="F215" s="32">
        <v>211.4</v>
      </c>
      <c r="G215" s="32">
        <v>211.4</v>
      </c>
      <c r="H215" s="32">
        <v>211.4</v>
      </c>
      <c r="I215" s="32">
        <v>211.4</v>
      </c>
      <c r="J215" s="155"/>
      <c r="K215" s="157"/>
      <c r="L215" s="14" t="s">
        <v>20</v>
      </c>
      <c r="M215" s="10">
        <f t="shared" si="40"/>
        <v>184933.69999999998</v>
      </c>
      <c r="N215" s="90">
        <v>30460.3</v>
      </c>
      <c r="O215" s="90">
        <v>33397.9</v>
      </c>
      <c r="P215" s="90">
        <v>36550.6</v>
      </c>
      <c r="Q215" s="90">
        <v>40162.8</v>
      </c>
      <c r="R215" s="90">
        <v>44362.1</v>
      </c>
    </row>
    <row r="216" spans="1:18" s="12" customFormat="1" ht="15">
      <c r="A216" s="155"/>
      <c r="B216" s="155"/>
      <c r="C216" s="43"/>
      <c r="D216" s="32">
        <v>505.7</v>
      </c>
      <c r="E216" s="32">
        <v>506.5</v>
      </c>
      <c r="F216" s="32">
        <v>507.3</v>
      </c>
      <c r="G216" s="32">
        <v>508.2</v>
      </c>
      <c r="H216" s="32">
        <v>509</v>
      </c>
      <c r="I216" s="32">
        <v>509.8</v>
      </c>
      <c r="J216" s="155"/>
      <c r="K216" s="158" t="s">
        <v>12</v>
      </c>
      <c r="L216" s="8" t="s">
        <v>17</v>
      </c>
      <c r="M216" s="10">
        <f t="shared" si="40"/>
        <v>0</v>
      </c>
      <c r="N216" s="90">
        <v>0</v>
      </c>
      <c r="O216" s="90">
        <v>0</v>
      </c>
      <c r="P216" s="90">
        <v>0</v>
      </c>
      <c r="Q216" s="90">
        <v>0</v>
      </c>
      <c r="R216" s="90">
        <v>0</v>
      </c>
    </row>
    <row r="217" spans="1:18" s="12" customFormat="1" ht="15">
      <c r="A217" s="155"/>
      <c r="B217" s="155"/>
      <c r="C217" s="43"/>
      <c r="D217" s="32">
        <v>102.9</v>
      </c>
      <c r="E217" s="32">
        <v>105.1</v>
      </c>
      <c r="F217" s="32">
        <v>107.8</v>
      </c>
      <c r="G217" s="32">
        <v>111.1</v>
      </c>
      <c r="H217" s="32">
        <v>114.3</v>
      </c>
      <c r="I217" s="32">
        <v>117.8</v>
      </c>
      <c r="J217" s="155"/>
      <c r="K217" s="158"/>
      <c r="L217" s="13" t="s">
        <v>19</v>
      </c>
      <c r="M217" s="10">
        <f t="shared" si="40"/>
        <v>0</v>
      </c>
      <c r="N217" s="90">
        <v>0</v>
      </c>
      <c r="O217" s="90">
        <v>0</v>
      </c>
      <c r="P217" s="90">
        <v>0</v>
      </c>
      <c r="Q217" s="90">
        <v>0</v>
      </c>
      <c r="R217" s="90">
        <v>0</v>
      </c>
    </row>
    <row r="218" spans="1:18" s="12" customFormat="1" ht="15">
      <c r="A218" s="155"/>
      <c r="B218" s="155"/>
      <c r="C218" s="43"/>
      <c r="D218" s="32">
        <v>122</v>
      </c>
      <c r="E218" s="32">
        <v>122.2</v>
      </c>
      <c r="F218" s="32">
        <v>122.4</v>
      </c>
      <c r="G218" s="32">
        <v>122.5</v>
      </c>
      <c r="H218" s="32">
        <v>122.6</v>
      </c>
      <c r="I218" s="32">
        <v>122.6</v>
      </c>
      <c r="J218" s="155"/>
      <c r="K218" s="158"/>
      <c r="L218" s="14" t="s">
        <v>20</v>
      </c>
      <c r="M218" s="10">
        <f t="shared" si="40"/>
        <v>61554</v>
      </c>
      <c r="N218" s="90">
        <v>12882</v>
      </c>
      <c r="O218" s="90">
        <v>11955</v>
      </c>
      <c r="P218" s="90">
        <v>12367.5</v>
      </c>
      <c r="Q218" s="90">
        <v>12252</v>
      </c>
      <c r="R218" s="90">
        <v>12097.5</v>
      </c>
    </row>
    <row r="219" spans="1:18" s="12" customFormat="1" ht="15">
      <c r="A219" s="155"/>
      <c r="B219" s="155"/>
      <c r="C219" s="43"/>
      <c r="D219" s="32">
        <v>756.2</v>
      </c>
      <c r="E219" s="32">
        <v>756.2</v>
      </c>
      <c r="F219" s="32">
        <v>756.2</v>
      </c>
      <c r="G219" s="32">
        <v>756.2</v>
      </c>
      <c r="H219" s="32">
        <v>756.2</v>
      </c>
      <c r="I219" s="32">
        <v>756.2</v>
      </c>
      <c r="J219" s="155"/>
      <c r="K219" s="135" t="s">
        <v>13</v>
      </c>
      <c r="L219" s="8" t="s">
        <v>17</v>
      </c>
      <c r="M219" s="10">
        <f t="shared" si="40"/>
        <v>0</v>
      </c>
      <c r="N219" s="90">
        <v>0</v>
      </c>
      <c r="O219" s="90">
        <v>0</v>
      </c>
      <c r="P219" s="90">
        <v>0</v>
      </c>
      <c r="Q219" s="90">
        <v>0</v>
      </c>
      <c r="R219" s="90">
        <v>0</v>
      </c>
    </row>
    <row r="220" spans="1:18" s="12" customFormat="1" ht="15">
      <c r="A220" s="155"/>
      <c r="B220" s="155"/>
      <c r="C220" s="43"/>
      <c r="D220" s="32">
        <v>495.8</v>
      </c>
      <c r="E220" s="32">
        <v>495.8</v>
      </c>
      <c r="F220" s="32">
        <v>495.8</v>
      </c>
      <c r="G220" s="32">
        <v>495.8</v>
      </c>
      <c r="H220" s="32">
        <v>495.8</v>
      </c>
      <c r="I220" s="32">
        <v>495.8</v>
      </c>
      <c r="J220" s="155"/>
      <c r="K220" s="135"/>
      <c r="L220" s="13" t="s">
        <v>19</v>
      </c>
      <c r="M220" s="10">
        <f t="shared" si="40"/>
        <v>0</v>
      </c>
      <c r="N220" s="90">
        <v>0</v>
      </c>
      <c r="O220" s="90">
        <v>0</v>
      </c>
      <c r="P220" s="90">
        <v>0</v>
      </c>
      <c r="Q220" s="90">
        <v>0</v>
      </c>
      <c r="R220" s="90">
        <v>0</v>
      </c>
    </row>
    <row r="221" spans="1:18" s="12" customFormat="1" ht="15">
      <c r="A221" s="155"/>
      <c r="B221" s="155"/>
      <c r="C221" s="43"/>
      <c r="D221" s="32">
        <v>79.8</v>
      </c>
      <c r="E221" s="32">
        <v>80.9</v>
      </c>
      <c r="F221" s="32">
        <v>81</v>
      </c>
      <c r="G221" s="32">
        <v>81.1</v>
      </c>
      <c r="H221" s="32">
        <v>81.3</v>
      </c>
      <c r="I221" s="32">
        <v>82.6</v>
      </c>
      <c r="J221" s="155"/>
      <c r="K221" s="135"/>
      <c r="L221" s="14" t="s">
        <v>20</v>
      </c>
      <c r="M221" s="10">
        <f t="shared" si="40"/>
        <v>4300</v>
      </c>
      <c r="N221" s="90">
        <v>800</v>
      </c>
      <c r="O221" s="90">
        <v>800</v>
      </c>
      <c r="P221" s="90">
        <v>900</v>
      </c>
      <c r="Q221" s="90">
        <v>900</v>
      </c>
      <c r="R221" s="90">
        <v>900</v>
      </c>
    </row>
    <row r="222" spans="1:18" s="12" customFormat="1" ht="15">
      <c r="A222" s="155"/>
      <c r="B222" s="155"/>
      <c r="C222" s="43"/>
      <c r="D222" s="32">
        <v>468.4</v>
      </c>
      <c r="E222" s="32">
        <v>468.4</v>
      </c>
      <c r="F222" s="32">
        <v>468.4</v>
      </c>
      <c r="G222" s="32">
        <v>468.4</v>
      </c>
      <c r="H222" s="32">
        <v>468.4</v>
      </c>
      <c r="I222" s="32">
        <v>468.4</v>
      </c>
      <c r="J222" s="155"/>
      <c r="K222" s="135" t="s">
        <v>14</v>
      </c>
      <c r="L222" s="8" t="s">
        <v>17</v>
      </c>
      <c r="M222" s="10">
        <f t="shared" si="40"/>
        <v>0</v>
      </c>
      <c r="N222" s="90">
        <v>0</v>
      </c>
      <c r="O222" s="90">
        <v>0</v>
      </c>
      <c r="P222" s="90">
        <v>0</v>
      </c>
      <c r="Q222" s="90">
        <v>0</v>
      </c>
      <c r="R222" s="90">
        <v>0</v>
      </c>
    </row>
    <row r="223" spans="1:18" s="12" customFormat="1" ht="15">
      <c r="A223" s="155"/>
      <c r="B223" s="155"/>
      <c r="C223" s="43"/>
      <c r="D223" s="32">
        <v>378.1</v>
      </c>
      <c r="E223" s="32">
        <v>378.1</v>
      </c>
      <c r="F223" s="32">
        <v>378.1</v>
      </c>
      <c r="G223" s="32">
        <v>378.1</v>
      </c>
      <c r="H223" s="32">
        <v>378.1</v>
      </c>
      <c r="I223" s="32">
        <v>378.1</v>
      </c>
      <c r="J223" s="155"/>
      <c r="K223" s="135"/>
      <c r="L223" s="13" t="s">
        <v>19</v>
      </c>
      <c r="M223" s="10">
        <f t="shared" si="40"/>
        <v>0</v>
      </c>
      <c r="N223" s="90">
        <v>0</v>
      </c>
      <c r="O223" s="90">
        <v>0</v>
      </c>
      <c r="P223" s="90">
        <v>0</v>
      </c>
      <c r="Q223" s="90">
        <v>0</v>
      </c>
      <c r="R223" s="90">
        <v>0</v>
      </c>
    </row>
    <row r="224" spans="1:18" s="12" customFormat="1" ht="15">
      <c r="A224" s="155"/>
      <c r="B224" s="155"/>
      <c r="C224" s="43"/>
      <c r="D224" s="32">
        <v>125</v>
      </c>
      <c r="E224" s="32">
        <v>127</v>
      </c>
      <c r="F224" s="32">
        <v>130</v>
      </c>
      <c r="G224" s="32">
        <v>133</v>
      </c>
      <c r="H224" s="32">
        <v>136.1</v>
      </c>
      <c r="I224" s="32">
        <v>140</v>
      </c>
      <c r="J224" s="155"/>
      <c r="K224" s="135"/>
      <c r="L224" s="14" t="s">
        <v>20</v>
      </c>
      <c r="M224" s="10">
        <f t="shared" si="40"/>
        <v>0</v>
      </c>
      <c r="N224" s="90">
        <v>0</v>
      </c>
      <c r="O224" s="90">
        <v>0</v>
      </c>
      <c r="P224" s="90">
        <v>0</v>
      </c>
      <c r="Q224" s="90">
        <v>0</v>
      </c>
      <c r="R224" s="90">
        <v>0</v>
      </c>
    </row>
    <row r="225" spans="1:18" s="12" customFormat="1" ht="15">
      <c r="A225" s="144" t="s">
        <v>21</v>
      </c>
      <c r="B225" s="144"/>
      <c r="C225" s="17"/>
      <c r="D225" s="17"/>
      <c r="E225" s="17"/>
      <c r="F225" s="17"/>
      <c r="G225" s="17"/>
      <c r="H225" s="17"/>
      <c r="I225" s="17"/>
      <c r="J225" s="144"/>
      <c r="K225" s="144"/>
      <c r="L225" s="8" t="s">
        <v>17</v>
      </c>
      <c r="M225" s="19">
        <f t="shared" si="40"/>
        <v>0</v>
      </c>
      <c r="N225" s="91">
        <f aca="true" t="shared" si="41" ref="N225:R227">N213+N216+N219+N222</f>
        <v>0</v>
      </c>
      <c r="O225" s="91">
        <f t="shared" si="41"/>
        <v>0</v>
      </c>
      <c r="P225" s="91">
        <f t="shared" si="41"/>
        <v>0</v>
      </c>
      <c r="Q225" s="91">
        <f t="shared" si="41"/>
        <v>0</v>
      </c>
      <c r="R225" s="91">
        <f t="shared" si="41"/>
        <v>0</v>
      </c>
    </row>
    <row r="226" spans="1:18" s="12" customFormat="1" ht="15">
      <c r="A226" s="136"/>
      <c r="B226" s="136"/>
      <c r="C226" s="17"/>
      <c r="D226" s="17"/>
      <c r="E226" s="17"/>
      <c r="F226" s="17"/>
      <c r="G226" s="17"/>
      <c r="H226" s="17"/>
      <c r="I226" s="17"/>
      <c r="J226" s="136"/>
      <c r="K226" s="136"/>
      <c r="L226" s="13" t="s">
        <v>19</v>
      </c>
      <c r="M226" s="22">
        <f t="shared" si="40"/>
        <v>0</v>
      </c>
      <c r="N226" s="92">
        <f t="shared" si="41"/>
        <v>0</v>
      </c>
      <c r="O226" s="92">
        <f t="shared" si="41"/>
        <v>0</v>
      </c>
      <c r="P226" s="92">
        <f t="shared" si="41"/>
        <v>0</v>
      </c>
      <c r="Q226" s="92">
        <f t="shared" si="41"/>
        <v>0</v>
      </c>
      <c r="R226" s="92">
        <f t="shared" si="41"/>
        <v>0</v>
      </c>
    </row>
    <row r="227" spans="1:18" s="12" customFormat="1" ht="15">
      <c r="A227" s="136"/>
      <c r="B227" s="136"/>
      <c r="C227" s="17"/>
      <c r="D227" s="17"/>
      <c r="E227" s="17"/>
      <c r="F227" s="17"/>
      <c r="G227" s="17"/>
      <c r="H227" s="17"/>
      <c r="I227" s="17"/>
      <c r="J227" s="136"/>
      <c r="K227" s="136"/>
      <c r="L227" s="14" t="s">
        <v>20</v>
      </c>
      <c r="M227" s="25">
        <f t="shared" si="40"/>
        <v>250787.70000000004</v>
      </c>
      <c r="N227" s="93">
        <f t="shared" si="41"/>
        <v>44142.3</v>
      </c>
      <c r="O227" s="93">
        <f t="shared" si="41"/>
        <v>46152.9</v>
      </c>
      <c r="P227" s="93">
        <f t="shared" si="41"/>
        <v>49818.1</v>
      </c>
      <c r="Q227" s="93">
        <f t="shared" si="41"/>
        <v>53314.8</v>
      </c>
      <c r="R227" s="93">
        <f t="shared" si="41"/>
        <v>57359.6</v>
      </c>
    </row>
    <row r="228" spans="1:18" s="12" customFormat="1" ht="15">
      <c r="A228" s="137"/>
      <c r="B228" s="137"/>
      <c r="C228" s="17"/>
      <c r="D228" s="17"/>
      <c r="E228" s="17"/>
      <c r="F228" s="17"/>
      <c r="G228" s="17"/>
      <c r="H228" s="17"/>
      <c r="I228" s="17"/>
      <c r="J228" s="137"/>
      <c r="K228" s="137"/>
      <c r="L228" s="27" t="s">
        <v>21</v>
      </c>
      <c r="M228" s="29">
        <f aca="true" t="shared" si="42" ref="M228:R228">SUM(M225:M227)</f>
        <v>250787.70000000004</v>
      </c>
      <c r="N228" s="29">
        <f t="shared" si="42"/>
        <v>44142.3</v>
      </c>
      <c r="O228" s="29">
        <f t="shared" si="42"/>
        <v>46152.9</v>
      </c>
      <c r="P228" s="29">
        <f t="shared" si="42"/>
        <v>49818.1</v>
      </c>
      <c r="Q228" s="29">
        <f t="shared" si="42"/>
        <v>53314.8</v>
      </c>
      <c r="R228" s="29">
        <f t="shared" si="42"/>
        <v>57359.6</v>
      </c>
    </row>
    <row r="229" spans="1:18" s="12" customFormat="1" ht="15">
      <c r="A229" s="155"/>
      <c r="B229" s="155" t="s">
        <v>48</v>
      </c>
      <c r="C229" s="43"/>
      <c r="D229" s="44">
        <v>7541.2</v>
      </c>
      <c r="E229" s="44">
        <v>7556.9</v>
      </c>
      <c r="F229" s="44">
        <v>7575.8</v>
      </c>
      <c r="G229" s="44">
        <v>7596</v>
      </c>
      <c r="H229" s="44">
        <v>7616</v>
      </c>
      <c r="I229" s="44">
        <v>7634</v>
      </c>
      <c r="J229" s="155" t="s">
        <v>49</v>
      </c>
      <c r="K229" s="157" t="s">
        <v>11</v>
      </c>
      <c r="L229" s="8" t="s">
        <v>17</v>
      </c>
      <c r="M229" s="10">
        <f aca="true" t="shared" si="43" ref="M229:M243">SUM(N229:R229)</f>
        <v>0</v>
      </c>
      <c r="N229" s="90">
        <v>0</v>
      </c>
      <c r="O229" s="90">
        <v>0</v>
      </c>
      <c r="P229" s="90">
        <v>0</v>
      </c>
      <c r="Q229" s="90">
        <v>0</v>
      </c>
      <c r="R229" s="90">
        <v>0</v>
      </c>
    </row>
    <row r="230" spans="1:18" s="12" customFormat="1" ht="15">
      <c r="A230" s="155"/>
      <c r="B230" s="155"/>
      <c r="C230" s="43"/>
      <c r="D230" s="32">
        <v>260.5</v>
      </c>
      <c r="E230" s="32">
        <v>264</v>
      </c>
      <c r="F230" s="32">
        <v>269</v>
      </c>
      <c r="G230" s="32">
        <v>275</v>
      </c>
      <c r="H230" s="32">
        <v>279.5</v>
      </c>
      <c r="I230" s="32">
        <v>280</v>
      </c>
      <c r="J230" s="155"/>
      <c r="K230" s="157"/>
      <c r="L230" s="13" t="s">
        <v>19</v>
      </c>
      <c r="M230" s="10">
        <f t="shared" si="43"/>
        <v>0</v>
      </c>
      <c r="N230" s="90">
        <v>0</v>
      </c>
      <c r="O230" s="90">
        <v>0</v>
      </c>
      <c r="P230" s="90">
        <v>0</v>
      </c>
      <c r="Q230" s="90">
        <v>0</v>
      </c>
      <c r="R230" s="90">
        <v>0</v>
      </c>
    </row>
    <row r="231" spans="1:18" s="12" customFormat="1" ht="15">
      <c r="A231" s="155"/>
      <c r="B231" s="155"/>
      <c r="C231" s="43"/>
      <c r="D231" s="32">
        <v>211.4</v>
      </c>
      <c r="E231" s="32">
        <v>211.4</v>
      </c>
      <c r="F231" s="32">
        <v>211.4</v>
      </c>
      <c r="G231" s="32">
        <v>211.4</v>
      </c>
      <c r="H231" s="32">
        <v>211.4</v>
      </c>
      <c r="I231" s="32">
        <v>211.4</v>
      </c>
      <c r="J231" s="155"/>
      <c r="K231" s="157"/>
      <c r="L231" s="14" t="s">
        <v>20</v>
      </c>
      <c r="M231" s="10">
        <f t="shared" si="43"/>
        <v>143633.1</v>
      </c>
      <c r="N231" s="90">
        <v>24509.8</v>
      </c>
      <c r="O231" s="90">
        <v>26243.1</v>
      </c>
      <c r="P231" s="90">
        <v>28271</v>
      </c>
      <c r="Q231" s="90">
        <v>30718.8</v>
      </c>
      <c r="R231" s="90">
        <v>33890.4</v>
      </c>
    </row>
    <row r="232" spans="1:18" s="12" customFormat="1" ht="15">
      <c r="A232" s="155"/>
      <c r="B232" s="155"/>
      <c r="C232" s="43"/>
      <c r="D232" s="32">
        <v>505.7</v>
      </c>
      <c r="E232" s="32">
        <v>506.5</v>
      </c>
      <c r="F232" s="32">
        <v>507.3</v>
      </c>
      <c r="G232" s="32">
        <v>508.2</v>
      </c>
      <c r="H232" s="32">
        <v>509</v>
      </c>
      <c r="I232" s="32">
        <v>509.8</v>
      </c>
      <c r="J232" s="155"/>
      <c r="K232" s="158" t="s">
        <v>12</v>
      </c>
      <c r="L232" s="8" t="s">
        <v>17</v>
      </c>
      <c r="M232" s="10">
        <f t="shared" si="43"/>
        <v>0</v>
      </c>
      <c r="N232" s="90">
        <v>0</v>
      </c>
      <c r="O232" s="90">
        <v>0</v>
      </c>
      <c r="P232" s="90">
        <v>0</v>
      </c>
      <c r="Q232" s="90">
        <v>0</v>
      </c>
      <c r="R232" s="90">
        <v>0</v>
      </c>
    </row>
    <row r="233" spans="1:18" s="12" customFormat="1" ht="15">
      <c r="A233" s="155"/>
      <c r="B233" s="155"/>
      <c r="C233" s="43"/>
      <c r="D233" s="32">
        <v>102.9</v>
      </c>
      <c r="E233" s="32">
        <v>105.1</v>
      </c>
      <c r="F233" s="32">
        <v>107.8</v>
      </c>
      <c r="G233" s="32">
        <v>111.1</v>
      </c>
      <c r="H233" s="32">
        <v>114.3</v>
      </c>
      <c r="I233" s="32">
        <v>117.8</v>
      </c>
      <c r="J233" s="155"/>
      <c r="K233" s="158"/>
      <c r="L233" s="13" t="s">
        <v>19</v>
      </c>
      <c r="M233" s="10">
        <f t="shared" si="43"/>
        <v>0</v>
      </c>
      <c r="N233" s="90">
        <v>0</v>
      </c>
      <c r="O233" s="90">
        <v>0</v>
      </c>
      <c r="P233" s="90">
        <v>0</v>
      </c>
      <c r="Q233" s="90">
        <v>0</v>
      </c>
      <c r="R233" s="90">
        <v>0</v>
      </c>
    </row>
    <row r="234" spans="1:18" s="12" customFormat="1" ht="15">
      <c r="A234" s="155"/>
      <c r="B234" s="155"/>
      <c r="C234" s="43"/>
      <c r="D234" s="32">
        <v>122</v>
      </c>
      <c r="E234" s="32">
        <v>122.2</v>
      </c>
      <c r="F234" s="32">
        <v>122.4</v>
      </c>
      <c r="G234" s="32">
        <v>122.5</v>
      </c>
      <c r="H234" s="32">
        <v>122.6</v>
      </c>
      <c r="I234" s="32">
        <v>122.6</v>
      </c>
      <c r="J234" s="155"/>
      <c r="K234" s="158"/>
      <c r="L234" s="14" t="s">
        <v>20</v>
      </c>
      <c r="M234" s="10">
        <f t="shared" si="43"/>
        <v>1267.1</v>
      </c>
      <c r="N234" s="90">
        <v>237</v>
      </c>
      <c r="O234" s="90">
        <v>259.7</v>
      </c>
      <c r="P234" s="90">
        <v>255.1</v>
      </c>
      <c r="Q234" s="90">
        <v>256.4</v>
      </c>
      <c r="R234" s="90">
        <v>258.9</v>
      </c>
    </row>
    <row r="235" spans="1:18" s="12" customFormat="1" ht="15">
      <c r="A235" s="155"/>
      <c r="B235" s="155"/>
      <c r="C235" s="43"/>
      <c r="D235" s="32">
        <v>756.2</v>
      </c>
      <c r="E235" s="32">
        <v>756.2</v>
      </c>
      <c r="F235" s="32">
        <v>756.2</v>
      </c>
      <c r="G235" s="32">
        <v>756.2</v>
      </c>
      <c r="H235" s="32">
        <v>756.2</v>
      </c>
      <c r="I235" s="32">
        <v>756.2</v>
      </c>
      <c r="J235" s="155"/>
      <c r="K235" s="135" t="s">
        <v>13</v>
      </c>
      <c r="L235" s="8" t="s">
        <v>17</v>
      </c>
      <c r="M235" s="10">
        <f t="shared" si="43"/>
        <v>0</v>
      </c>
      <c r="N235" s="90">
        <v>0</v>
      </c>
      <c r="O235" s="90">
        <v>0</v>
      </c>
      <c r="P235" s="90">
        <v>0</v>
      </c>
      <c r="Q235" s="90">
        <v>0</v>
      </c>
      <c r="R235" s="90">
        <v>0</v>
      </c>
    </row>
    <row r="236" spans="1:18" s="12" customFormat="1" ht="15">
      <c r="A236" s="155"/>
      <c r="B236" s="155"/>
      <c r="C236" s="43"/>
      <c r="D236" s="32">
        <v>495.8</v>
      </c>
      <c r="E236" s="32">
        <v>495.8</v>
      </c>
      <c r="F236" s="32">
        <v>495.8</v>
      </c>
      <c r="G236" s="32">
        <v>495.8</v>
      </c>
      <c r="H236" s="32">
        <v>495.8</v>
      </c>
      <c r="I236" s="32">
        <v>495.8</v>
      </c>
      <c r="J236" s="155"/>
      <c r="K236" s="135"/>
      <c r="L236" s="13" t="s">
        <v>19</v>
      </c>
      <c r="M236" s="10">
        <f t="shared" si="43"/>
        <v>0</v>
      </c>
      <c r="N236" s="90">
        <v>0</v>
      </c>
      <c r="O236" s="90">
        <v>0</v>
      </c>
      <c r="P236" s="90">
        <v>0</v>
      </c>
      <c r="Q236" s="90">
        <v>0</v>
      </c>
      <c r="R236" s="90">
        <v>0</v>
      </c>
    </row>
    <row r="237" spans="1:18" s="12" customFormat="1" ht="15">
      <c r="A237" s="155"/>
      <c r="B237" s="155"/>
      <c r="C237" s="43"/>
      <c r="D237" s="32">
        <v>79.8</v>
      </c>
      <c r="E237" s="32">
        <v>80.9</v>
      </c>
      <c r="F237" s="32">
        <v>81</v>
      </c>
      <c r="G237" s="32">
        <v>81.1</v>
      </c>
      <c r="H237" s="32">
        <v>81.3</v>
      </c>
      <c r="I237" s="32">
        <v>82.6</v>
      </c>
      <c r="J237" s="155"/>
      <c r="K237" s="135"/>
      <c r="L237" s="14" t="s">
        <v>20</v>
      </c>
      <c r="M237" s="10">
        <f t="shared" si="43"/>
        <v>221</v>
      </c>
      <c r="N237" s="90">
        <v>43</v>
      </c>
      <c r="O237" s="90">
        <v>43</v>
      </c>
      <c r="P237" s="90">
        <v>45</v>
      </c>
      <c r="Q237" s="90">
        <v>45</v>
      </c>
      <c r="R237" s="90">
        <v>45</v>
      </c>
    </row>
    <row r="238" spans="1:18" s="12" customFormat="1" ht="15">
      <c r="A238" s="155"/>
      <c r="B238" s="155"/>
      <c r="C238" s="43"/>
      <c r="D238" s="32">
        <v>468.4</v>
      </c>
      <c r="E238" s="32">
        <v>468.4</v>
      </c>
      <c r="F238" s="32">
        <v>468.4</v>
      </c>
      <c r="G238" s="32">
        <v>468.4</v>
      </c>
      <c r="H238" s="32">
        <v>468.4</v>
      </c>
      <c r="I238" s="32">
        <v>468.4</v>
      </c>
      <c r="J238" s="155"/>
      <c r="K238" s="135" t="s">
        <v>14</v>
      </c>
      <c r="L238" s="8" t="s">
        <v>17</v>
      </c>
      <c r="M238" s="10">
        <f t="shared" si="43"/>
        <v>0</v>
      </c>
      <c r="N238" s="90">
        <v>0</v>
      </c>
      <c r="O238" s="90">
        <v>0</v>
      </c>
      <c r="P238" s="90">
        <v>0</v>
      </c>
      <c r="Q238" s="90">
        <v>0</v>
      </c>
      <c r="R238" s="90">
        <v>0</v>
      </c>
    </row>
    <row r="239" spans="1:18" s="12" customFormat="1" ht="15">
      <c r="A239" s="155"/>
      <c r="B239" s="155"/>
      <c r="C239" s="43"/>
      <c r="D239" s="32">
        <v>378.1</v>
      </c>
      <c r="E239" s="32">
        <v>378.1</v>
      </c>
      <c r="F239" s="32">
        <v>378.1</v>
      </c>
      <c r="G239" s="32">
        <v>378.1</v>
      </c>
      <c r="H239" s="32">
        <v>378.1</v>
      </c>
      <c r="I239" s="32">
        <v>378.1</v>
      </c>
      <c r="J239" s="155"/>
      <c r="K239" s="135"/>
      <c r="L239" s="13" t="s">
        <v>19</v>
      </c>
      <c r="M239" s="10">
        <f t="shared" si="43"/>
        <v>0</v>
      </c>
      <c r="N239" s="90">
        <v>0</v>
      </c>
      <c r="O239" s="90">
        <v>0</v>
      </c>
      <c r="P239" s="90">
        <v>0</v>
      </c>
      <c r="Q239" s="90">
        <v>0</v>
      </c>
      <c r="R239" s="90">
        <v>0</v>
      </c>
    </row>
    <row r="240" spans="1:18" s="12" customFormat="1" ht="15">
      <c r="A240" s="155"/>
      <c r="B240" s="155"/>
      <c r="C240" s="43"/>
      <c r="D240" s="32">
        <v>125</v>
      </c>
      <c r="E240" s="32">
        <v>127</v>
      </c>
      <c r="F240" s="32">
        <v>130</v>
      </c>
      <c r="G240" s="32">
        <v>133</v>
      </c>
      <c r="H240" s="32">
        <v>136.1</v>
      </c>
      <c r="I240" s="32">
        <v>140</v>
      </c>
      <c r="J240" s="155"/>
      <c r="K240" s="135"/>
      <c r="L240" s="14" t="s">
        <v>20</v>
      </c>
      <c r="M240" s="10">
        <f t="shared" si="43"/>
        <v>0</v>
      </c>
      <c r="N240" s="90">
        <v>0</v>
      </c>
      <c r="O240" s="90">
        <v>0</v>
      </c>
      <c r="P240" s="90">
        <v>0</v>
      </c>
      <c r="Q240" s="90">
        <v>0</v>
      </c>
      <c r="R240" s="90">
        <v>0</v>
      </c>
    </row>
    <row r="241" spans="1:18" s="12" customFormat="1" ht="15">
      <c r="A241" s="144" t="s">
        <v>21</v>
      </c>
      <c r="B241" s="144"/>
      <c r="C241" s="17"/>
      <c r="D241" s="17"/>
      <c r="E241" s="17"/>
      <c r="F241" s="17"/>
      <c r="G241" s="17"/>
      <c r="H241" s="17"/>
      <c r="I241" s="17"/>
      <c r="J241" s="144"/>
      <c r="K241" s="144"/>
      <c r="L241" s="8" t="s">
        <v>17</v>
      </c>
      <c r="M241" s="19">
        <f t="shared" si="43"/>
        <v>0</v>
      </c>
      <c r="N241" s="91">
        <f aca="true" t="shared" si="44" ref="N241:R243">N229+N232+N235+N238</f>
        <v>0</v>
      </c>
      <c r="O241" s="91">
        <f t="shared" si="44"/>
        <v>0</v>
      </c>
      <c r="P241" s="91">
        <f t="shared" si="44"/>
        <v>0</v>
      </c>
      <c r="Q241" s="91">
        <f t="shared" si="44"/>
        <v>0</v>
      </c>
      <c r="R241" s="91">
        <f t="shared" si="44"/>
        <v>0</v>
      </c>
    </row>
    <row r="242" spans="1:18" s="12" customFormat="1" ht="15">
      <c r="A242" s="136"/>
      <c r="B242" s="136"/>
      <c r="C242" s="17"/>
      <c r="D242" s="17"/>
      <c r="E242" s="17"/>
      <c r="F242" s="17"/>
      <c r="G242" s="17"/>
      <c r="H242" s="17"/>
      <c r="I242" s="17"/>
      <c r="J242" s="136"/>
      <c r="K242" s="136"/>
      <c r="L242" s="13" t="s">
        <v>19</v>
      </c>
      <c r="M242" s="22">
        <f t="shared" si="43"/>
        <v>0</v>
      </c>
      <c r="N242" s="92">
        <f t="shared" si="44"/>
        <v>0</v>
      </c>
      <c r="O242" s="92">
        <f t="shared" si="44"/>
        <v>0</v>
      </c>
      <c r="P242" s="92">
        <f t="shared" si="44"/>
        <v>0</v>
      </c>
      <c r="Q242" s="92">
        <f t="shared" si="44"/>
        <v>0</v>
      </c>
      <c r="R242" s="92">
        <f t="shared" si="44"/>
        <v>0</v>
      </c>
    </row>
    <row r="243" spans="1:18" s="12" customFormat="1" ht="15">
      <c r="A243" s="136"/>
      <c r="B243" s="136"/>
      <c r="C243" s="17"/>
      <c r="D243" s="17"/>
      <c r="E243" s="17"/>
      <c r="F243" s="17"/>
      <c r="G243" s="17"/>
      <c r="H243" s="17"/>
      <c r="I243" s="17"/>
      <c r="J243" s="136"/>
      <c r="K243" s="136"/>
      <c r="L243" s="14" t="s">
        <v>20</v>
      </c>
      <c r="M243" s="25">
        <f t="shared" si="43"/>
        <v>145121.2</v>
      </c>
      <c r="N243" s="93">
        <f t="shared" si="44"/>
        <v>24789.8</v>
      </c>
      <c r="O243" s="93">
        <f t="shared" si="44"/>
        <v>26545.8</v>
      </c>
      <c r="P243" s="93">
        <f t="shared" si="44"/>
        <v>28571.1</v>
      </c>
      <c r="Q243" s="93">
        <f t="shared" si="44"/>
        <v>31020.2</v>
      </c>
      <c r="R243" s="93">
        <f t="shared" si="44"/>
        <v>34194.3</v>
      </c>
    </row>
    <row r="244" spans="1:18" s="12" customFormat="1" ht="15">
      <c r="A244" s="137"/>
      <c r="B244" s="137"/>
      <c r="C244" s="17"/>
      <c r="D244" s="17"/>
      <c r="E244" s="17"/>
      <c r="F244" s="17"/>
      <c r="G244" s="17"/>
      <c r="H244" s="17"/>
      <c r="I244" s="17"/>
      <c r="J244" s="137"/>
      <c r="K244" s="137"/>
      <c r="L244" s="27" t="s">
        <v>21</v>
      </c>
      <c r="M244" s="29">
        <f aca="true" t="shared" si="45" ref="M244:R244">SUM(M241:M243)</f>
        <v>145121.2</v>
      </c>
      <c r="N244" s="29">
        <f t="shared" si="45"/>
        <v>24789.8</v>
      </c>
      <c r="O244" s="29">
        <f t="shared" si="45"/>
        <v>26545.8</v>
      </c>
      <c r="P244" s="29">
        <f t="shared" si="45"/>
        <v>28571.1</v>
      </c>
      <c r="Q244" s="29">
        <f t="shared" si="45"/>
        <v>31020.2</v>
      </c>
      <c r="R244" s="29">
        <f t="shared" si="45"/>
        <v>34194.3</v>
      </c>
    </row>
    <row r="245" spans="1:18" s="12" customFormat="1" ht="15">
      <c r="A245" s="153"/>
      <c r="B245" s="175"/>
      <c r="C245" s="65"/>
      <c r="D245" s="34"/>
      <c r="E245" s="34"/>
      <c r="F245" s="34"/>
      <c r="G245" s="34"/>
      <c r="H245" s="34"/>
      <c r="I245" s="34"/>
      <c r="J245" s="159" t="s">
        <v>50</v>
      </c>
      <c r="K245" s="157" t="s">
        <v>11</v>
      </c>
      <c r="L245" s="8" t="s">
        <v>17</v>
      </c>
      <c r="M245" s="10">
        <f aca="true" t="shared" si="46" ref="M245:M259">SUM(N245:R245)</f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0</v>
      </c>
    </row>
    <row r="246" spans="1:18" s="12" customFormat="1" ht="15">
      <c r="A246" s="153"/>
      <c r="B246" s="175"/>
      <c r="C246" s="65"/>
      <c r="D246" s="34"/>
      <c r="E246" s="34"/>
      <c r="F246" s="34"/>
      <c r="G246" s="34"/>
      <c r="H246" s="34"/>
      <c r="I246" s="34"/>
      <c r="J246" s="159"/>
      <c r="K246" s="157"/>
      <c r="L246" s="13" t="s">
        <v>19</v>
      </c>
      <c r="M246" s="10">
        <f t="shared" si="46"/>
        <v>0</v>
      </c>
      <c r="N246" s="90">
        <v>0</v>
      </c>
      <c r="O246" s="90">
        <v>0</v>
      </c>
      <c r="P246" s="90">
        <v>0</v>
      </c>
      <c r="Q246" s="90">
        <v>0</v>
      </c>
      <c r="R246" s="90">
        <v>0</v>
      </c>
    </row>
    <row r="247" spans="1:18" s="12" customFormat="1" ht="15">
      <c r="A247" s="153"/>
      <c r="B247" s="175"/>
      <c r="C247" s="65"/>
      <c r="D247" s="34"/>
      <c r="E247" s="34"/>
      <c r="F247" s="34"/>
      <c r="G247" s="34"/>
      <c r="H247" s="34"/>
      <c r="I247" s="34"/>
      <c r="J247" s="159"/>
      <c r="K247" s="157"/>
      <c r="L247" s="14" t="s">
        <v>20</v>
      </c>
      <c r="M247" s="10">
        <f t="shared" si="46"/>
        <v>8373</v>
      </c>
      <c r="N247" s="90">
        <v>1025</v>
      </c>
      <c r="O247" s="90">
        <v>2032</v>
      </c>
      <c r="P247" s="90">
        <v>2122</v>
      </c>
      <c r="Q247" s="90">
        <v>1485</v>
      </c>
      <c r="R247" s="90">
        <v>1709</v>
      </c>
    </row>
    <row r="248" spans="1:18" s="12" customFormat="1" ht="15">
      <c r="A248" s="153"/>
      <c r="B248" s="175"/>
      <c r="C248" s="65"/>
      <c r="D248" s="34"/>
      <c r="E248" s="34"/>
      <c r="F248" s="34"/>
      <c r="G248" s="34"/>
      <c r="H248" s="34"/>
      <c r="I248" s="34"/>
      <c r="J248" s="159"/>
      <c r="K248" s="158" t="s">
        <v>12</v>
      </c>
      <c r="L248" s="8" t="s">
        <v>17</v>
      </c>
      <c r="M248" s="10">
        <f t="shared" si="46"/>
        <v>0</v>
      </c>
      <c r="N248" s="90">
        <v>0</v>
      </c>
      <c r="O248" s="90">
        <v>0</v>
      </c>
      <c r="P248" s="90">
        <v>0</v>
      </c>
      <c r="Q248" s="90">
        <v>0</v>
      </c>
      <c r="R248" s="90">
        <v>0</v>
      </c>
    </row>
    <row r="249" spans="1:18" s="12" customFormat="1" ht="15">
      <c r="A249" s="153"/>
      <c r="B249" s="175"/>
      <c r="C249" s="65"/>
      <c r="D249" s="34"/>
      <c r="E249" s="34"/>
      <c r="F249" s="34"/>
      <c r="G249" s="34"/>
      <c r="H249" s="34"/>
      <c r="I249" s="34"/>
      <c r="J249" s="159"/>
      <c r="K249" s="158"/>
      <c r="L249" s="13" t="s">
        <v>19</v>
      </c>
      <c r="M249" s="10">
        <f t="shared" si="46"/>
        <v>2500</v>
      </c>
      <c r="N249" s="90">
        <v>500</v>
      </c>
      <c r="O249" s="90">
        <v>500</v>
      </c>
      <c r="P249" s="90">
        <v>500</v>
      </c>
      <c r="Q249" s="90">
        <v>500</v>
      </c>
      <c r="R249" s="90">
        <v>500</v>
      </c>
    </row>
    <row r="250" spans="1:18" s="12" customFormat="1" ht="15">
      <c r="A250" s="153"/>
      <c r="B250" s="175"/>
      <c r="C250" s="65"/>
      <c r="D250" s="34"/>
      <c r="E250" s="34"/>
      <c r="F250" s="34"/>
      <c r="G250" s="34"/>
      <c r="H250" s="34"/>
      <c r="I250" s="34"/>
      <c r="J250" s="159"/>
      <c r="K250" s="158"/>
      <c r="L250" s="14" t="s">
        <v>20</v>
      </c>
      <c r="M250" s="10">
        <f t="shared" si="46"/>
        <v>0</v>
      </c>
      <c r="N250" s="90"/>
      <c r="O250" s="90"/>
      <c r="P250" s="90"/>
      <c r="Q250" s="90"/>
      <c r="R250" s="90"/>
    </row>
    <row r="251" spans="1:18" s="12" customFormat="1" ht="15">
      <c r="A251" s="153"/>
      <c r="B251" s="175"/>
      <c r="C251" s="65"/>
      <c r="D251" s="34"/>
      <c r="E251" s="34"/>
      <c r="F251" s="34"/>
      <c r="G251" s="34"/>
      <c r="H251" s="34"/>
      <c r="I251" s="34"/>
      <c r="J251" s="159"/>
      <c r="K251" s="135" t="s">
        <v>13</v>
      </c>
      <c r="L251" s="8" t="s">
        <v>17</v>
      </c>
      <c r="M251" s="10">
        <f t="shared" si="46"/>
        <v>0</v>
      </c>
      <c r="N251" s="90">
        <v>0</v>
      </c>
      <c r="O251" s="90">
        <v>0</v>
      </c>
      <c r="P251" s="90">
        <v>0</v>
      </c>
      <c r="Q251" s="90">
        <v>0</v>
      </c>
      <c r="R251" s="90">
        <v>0</v>
      </c>
    </row>
    <row r="252" spans="1:18" s="12" customFormat="1" ht="15">
      <c r="A252" s="153"/>
      <c r="B252" s="175"/>
      <c r="C252" s="65"/>
      <c r="D252" s="34"/>
      <c r="E252" s="34"/>
      <c r="F252" s="34"/>
      <c r="G252" s="34"/>
      <c r="H252" s="34"/>
      <c r="I252" s="34"/>
      <c r="J252" s="159"/>
      <c r="K252" s="135"/>
      <c r="L252" s="13" t="s">
        <v>19</v>
      </c>
      <c r="M252" s="10">
        <f t="shared" si="46"/>
        <v>0</v>
      </c>
      <c r="N252" s="90">
        <v>0</v>
      </c>
      <c r="O252" s="90">
        <v>0</v>
      </c>
      <c r="P252" s="90">
        <v>0</v>
      </c>
      <c r="Q252" s="90">
        <v>0</v>
      </c>
      <c r="R252" s="90">
        <v>0</v>
      </c>
    </row>
    <row r="253" spans="1:18" s="12" customFormat="1" ht="15">
      <c r="A253" s="153"/>
      <c r="B253" s="175"/>
      <c r="C253" s="65"/>
      <c r="D253" s="34"/>
      <c r="E253" s="34"/>
      <c r="F253" s="34"/>
      <c r="G253" s="34"/>
      <c r="H253" s="34"/>
      <c r="I253" s="34"/>
      <c r="J253" s="159"/>
      <c r="K253" s="135"/>
      <c r="L253" s="14" t="s">
        <v>20</v>
      </c>
      <c r="M253" s="10">
        <f t="shared" si="46"/>
        <v>1900</v>
      </c>
      <c r="N253" s="90">
        <v>300</v>
      </c>
      <c r="O253" s="90">
        <v>400</v>
      </c>
      <c r="P253" s="90">
        <v>400</v>
      </c>
      <c r="Q253" s="90">
        <v>400</v>
      </c>
      <c r="R253" s="90">
        <v>400</v>
      </c>
    </row>
    <row r="254" spans="1:18" s="12" customFormat="1" ht="15">
      <c r="A254" s="153"/>
      <c r="B254" s="175"/>
      <c r="C254" s="65"/>
      <c r="D254" s="34"/>
      <c r="E254" s="34"/>
      <c r="F254" s="34"/>
      <c r="G254" s="34"/>
      <c r="H254" s="34"/>
      <c r="I254" s="34"/>
      <c r="J254" s="159"/>
      <c r="K254" s="135" t="s">
        <v>14</v>
      </c>
      <c r="L254" s="8" t="s">
        <v>17</v>
      </c>
      <c r="M254" s="10">
        <f t="shared" si="46"/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</row>
    <row r="255" spans="1:18" s="12" customFormat="1" ht="15">
      <c r="A255" s="153"/>
      <c r="B255" s="175"/>
      <c r="C255" s="65"/>
      <c r="D255" s="34"/>
      <c r="E255" s="34"/>
      <c r="F255" s="34"/>
      <c r="G255" s="34"/>
      <c r="H255" s="34"/>
      <c r="I255" s="34"/>
      <c r="J255" s="159"/>
      <c r="K255" s="135"/>
      <c r="L255" s="13" t="s">
        <v>19</v>
      </c>
      <c r="M255" s="10">
        <f t="shared" si="46"/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</row>
    <row r="256" spans="1:18" s="12" customFormat="1" ht="15">
      <c r="A256" s="153"/>
      <c r="B256" s="175"/>
      <c r="C256" s="65"/>
      <c r="D256" s="34"/>
      <c r="E256" s="34"/>
      <c r="F256" s="34"/>
      <c r="G256" s="34"/>
      <c r="H256" s="34"/>
      <c r="I256" s="34"/>
      <c r="J256" s="159"/>
      <c r="K256" s="135"/>
      <c r="L256" s="14" t="s">
        <v>20</v>
      </c>
      <c r="M256" s="10">
        <f t="shared" si="46"/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0</v>
      </c>
    </row>
    <row r="257" spans="1:18" s="12" customFormat="1" ht="15">
      <c r="A257" s="144" t="s">
        <v>21</v>
      </c>
      <c r="B257" s="144"/>
      <c r="C257" s="17"/>
      <c r="D257" s="17"/>
      <c r="E257" s="17"/>
      <c r="F257" s="17"/>
      <c r="G257" s="17"/>
      <c r="H257" s="17"/>
      <c r="I257" s="17"/>
      <c r="J257" s="144"/>
      <c r="K257" s="144"/>
      <c r="L257" s="8" t="s">
        <v>17</v>
      </c>
      <c r="M257" s="19">
        <f t="shared" si="46"/>
        <v>0</v>
      </c>
      <c r="N257" s="91">
        <f aca="true" t="shared" si="47" ref="N257:R259">N245+N248+N251+N254</f>
        <v>0</v>
      </c>
      <c r="O257" s="91">
        <f t="shared" si="47"/>
        <v>0</v>
      </c>
      <c r="P257" s="91">
        <f t="shared" si="47"/>
        <v>0</v>
      </c>
      <c r="Q257" s="91">
        <f t="shared" si="47"/>
        <v>0</v>
      </c>
      <c r="R257" s="91">
        <f t="shared" si="47"/>
        <v>0</v>
      </c>
    </row>
    <row r="258" spans="1:18" s="12" customFormat="1" ht="15">
      <c r="A258" s="136"/>
      <c r="B258" s="136"/>
      <c r="C258" s="17"/>
      <c r="D258" s="17"/>
      <c r="E258" s="17"/>
      <c r="F258" s="17"/>
      <c r="G258" s="17"/>
      <c r="H258" s="17"/>
      <c r="I258" s="17"/>
      <c r="J258" s="136"/>
      <c r="K258" s="136"/>
      <c r="L258" s="13" t="s">
        <v>19</v>
      </c>
      <c r="M258" s="22">
        <f t="shared" si="46"/>
        <v>2500</v>
      </c>
      <c r="N258" s="92">
        <f t="shared" si="47"/>
        <v>500</v>
      </c>
      <c r="O258" s="92">
        <f t="shared" si="47"/>
        <v>500</v>
      </c>
      <c r="P258" s="92">
        <f t="shared" si="47"/>
        <v>500</v>
      </c>
      <c r="Q258" s="92">
        <f t="shared" si="47"/>
        <v>500</v>
      </c>
      <c r="R258" s="92">
        <f t="shared" si="47"/>
        <v>500</v>
      </c>
    </row>
    <row r="259" spans="1:18" s="12" customFormat="1" ht="15">
      <c r="A259" s="136"/>
      <c r="B259" s="136"/>
      <c r="C259" s="17"/>
      <c r="D259" s="17"/>
      <c r="E259" s="17"/>
      <c r="F259" s="17"/>
      <c r="G259" s="17"/>
      <c r="H259" s="17"/>
      <c r="I259" s="17"/>
      <c r="J259" s="136"/>
      <c r="K259" s="136"/>
      <c r="L259" s="14" t="s">
        <v>20</v>
      </c>
      <c r="M259" s="25">
        <f t="shared" si="46"/>
        <v>10273</v>
      </c>
      <c r="N259" s="93">
        <f t="shared" si="47"/>
        <v>1325</v>
      </c>
      <c r="O259" s="93">
        <f t="shared" si="47"/>
        <v>2432</v>
      </c>
      <c r="P259" s="93">
        <f t="shared" si="47"/>
        <v>2522</v>
      </c>
      <c r="Q259" s="93">
        <f t="shared" si="47"/>
        <v>1885</v>
      </c>
      <c r="R259" s="93">
        <f t="shared" si="47"/>
        <v>2109</v>
      </c>
    </row>
    <row r="260" spans="1:18" s="12" customFormat="1" ht="15">
      <c r="A260" s="137"/>
      <c r="B260" s="137"/>
      <c r="C260" s="17"/>
      <c r="D260" s="17"/>
      <c r="E260" s="17"/>
      <c r="F260" s="17"/>
      <c r="G260" s="17"/>
      <c r="H260" s="17"/>
      <c r="I260" s="17"/>
      <c r="J260" s="137"/>
      <c r="K260" s="137"/>
      <c r="L260" s="27" t="s">
        <v>21</v>
      </c>
      <c r="M260" s="29">
        <f aca="true" t="shared" si="48" ref="M260:R260">SUM(M257:M259)</f>
        <v>12773</v>
      </c>
      <c r="N260" s="29">
        <f t="shared" si="48"/>
        <v>1825</v>
      </c>
      <c r="O260" s="29">
        <f t="shared" si="48"/>
        <v>2932</v>
      </c>
      <c r="P260" s="29">
        <f t="shared" si="48"/>
        <v>3022</v>
      </c>
      <c r="Q260" s="29">
        <f t="shared" si="48"/>
        <v>2385</v>
      </c>
      <c r="R260" s="29">
        <f t="shared" si="48"/>
        <v>2609</v>
      </c>
    </row>
    <row r="261" spans="1:18" s="12" customFormat="1" ht="15">
      <c r="A261" s="155"/>
      <c r="B261" s="155"/>
      <c r="C261" s="17"/>
      <c r="D261" s="17"/>
      <c r="E261" s="17"/>
      <c r="F261" s="17"/>
      <c r="G261" s="17"/>
      <c r="H261" s="17"/>
      <c r="I261" s="17"/>
      <c r="J261" s="159" t="s">
        <v>51</v>
      </c>
      <c r="K261" s="157" t="s">
        <v>11</v>
      </c>
      <c r="L261" s="8" t="s">
        <v>17</v>
      </c>
      <c r="M261" s="10">
        <f aca="true" t="shared" si="49" ref="M261:M275">SUM(N261:R261)</f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</row>
    <row r="262" spans="1:18" s="12" customFormat="1" ht="15">
      <c r="A262" s="155"/>
      <c r="B262" s="155"/>
      <c r="C262" s="17"/>
      <c r="D262" s="17"/>
      <c r="E262" s="17"/>
      <c r="F262" s="17"/>
      <c r="G262" s="17"/>
      <c r="H262" s="17"/>
      <c r="I262" s="17"/>
      <c r="J262" s="159"/>
      <c r="K262" s="157"/>
      <c r="L262" s="13" t="s">
        <v>19</v>
      </c>
      <c r="M262" s="10">
        <f t="shared" si="49"/>
        <v>800</v>
      </c>
      <c r="N262" s="90">
        <v>400</v>
      </c>
      <c r="O262" s="90">
        <v>400</v>
      </c>
      <c r="P262" s="90">
        <v>0</v>
      </c>
      <c r="Q262" s="90">
        <v>0</v>
      </c>
      <c r="R262" s="90">
        <v>0</v>
      </c>
    </row>
    <row r="263" spans="1:18" s="12" customFormat="1" ht="15">
      <c r="A263" s="155"/>
      <c r="B263" s="155"/>
      <c r="C263" s="17"/>
      <c r="D263" s="17"/>
      <c r="E263" s="17"/>
      <c r="F263" s="17"/>
      <c r="G263" s="17"/>
      <c r="H263" s="17"/>
      <c r="I263" s="17"/>
      <c r="J263" s="159"/>
      <c r="K263" s="157"/>
      <c r="L263" s="14" t="s">
        <v>20</v>
      </c>
      <c r="M263" s="10">
        <f t="shared" si="49"/>
        <v>100</v>
      </c>
      <c r="N263" s="90">
        <v>100</v>
      </c>
      <c r="O263" s="90">
        <v>0</v>
      </c>
      <c r="P263" s="90">
        <v>0</v>
      </c>
      <c r="Q263" s="90">
        <v>0</v>
      </c>
      <c r="R263" s="90">
        <v>0</v>
      </c>
    </row>
    <row r="264" spans="1:18" s="12" customFormat="1" ht="15">
      <c r="A264" s="155"/>
      <c r="B264" s="155"/>
      <c r="C264" s="17"/>
      <c r="D264" s="17"/>
      <c r="E264" s="17"/>
      <c r="F264" s="17"/>
      <c r="G264" s="17"/>
      <c r="H264" s="17"/>
      <c r="I264" s="17"/>
      <c r="J264" s="159"/>
      <c r="K264" s="158" t="s">
        <v>12</v>
      </c>
      <c r="L264" s="8" t="s">
        <v>17</v>
      </c>
      <c r="M264" s="10">
        <f t="shared" si="49"/>
        <v>0</v>
      </c>
      <c r="N264" s="90">
        <v>0</v>
      </c>
      <c r="O264" s="90">
        <v>0</v>
      </c>
      <c r="P264" s="90">
        <v>0</v>
      </c>
      <c r="Q264" s="90">
        <v>0</v>
      </c>
      <c r="R264" s="90">
        <v>0</v>
      </c>
    </row>
    <row r="265" spans="1:18" s="12" customFormat="1" ht="15">
      <c r="A265" s="155"/>
      <c r="B265" s="155"/>
      <c r="C265" s="17"/>
      <c r="D265" s="17"/>
      <c r="E265" s="17"/>
      <c r="F265" s="17"/>
      <c r="G265" s="17"/>
      <c r="H265" s="17"/>
      <c r="I265" s="17"/>
      <c r="J265" s="159"/>
      <c r="K265" s="158"/>
      <c r="L265" s="13" t="s">
        <v>19</v>
      </c>
      <c r="M265" s="10">
        <f t="shared" si="49"/>
        <v>10101</v>
      </c>
      <c r="N265" s="90">
        <v>2780</v>
      </c>
      <c r="O265" s="90">
        <v>2182</v>
      </c>
      <c r="P265" s="90">
        <v>1934</v>
      </c>
      <c r="Q265" s="90">
        <v>1640</v>
      </c>
      <c r="R265" s="90">
        <v>1565</v>
      </c>
    </row>
    <row r="266" spans="1:18" s="12" customFormat="1" ht="15">
      <c r="A266" s="155"/>
      <c r="B266" s="155"/>
      <c r="C266" s="17"/>
      <c r="D266" s="17"/>
      <c r="E266" s="17"/>
      <c r="F266" s="17"/>
      <c r="G266" s="17"/>
      <c r="H266" s="17"/>
      <c r="I266" s="17"/>
      <c r="J266" s="159"/>
      <c r="K266" s="158"/>
      <c r="L266" s="14" t="s">
        <v>20</v>
      </c>
      <c r="M266" s="10">
        <f t="shared" si="49"/>
        <v>0</v>
      </c>
      <c r="N266" s="90"/>
      <c r="O266" s="90"/>
      <c r="P266" s="90"/>
      <c r="Q266" s="90"/>
      <c r="R266" s="90"/>
    </row>
    <row r="267" spans="1:18" s="12" customFormat="1" ht="15">
      <c r="A267" s="155"/>
      <c r="B267" s="155"/>
      <c r="C267" s="17"/>
      <c r="D267" s="17"/>
      <c r="E267" s="17"/>
      <c r="F267" s="17"/>
      <c r="G267" s="17"/>
      <c r="H267" s="17"/>
      <c r="I267" s="17"/>
      <c r="J267" s="159"/>
      <c r="K267" s="135" t="s">
        <v>13</v>
      </c>
      <c r="L267" s="8" t="s">
        <v>17</v>
      </c>
      <c r="M267" s="10">
        <f t="shared" si="49"/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</row>
    <row r="268" spans="1:18" s="12" customFormat="1" ht="15">
      <c r="A268" s="155"/>
      <c r="B268" s="155"/>
      <c r="C268" s="17"/>
      <c r="D268" s="17"/>
      <c r="E268" s="17"/>
      <c r="F268" s="17"/>
      <c r="G268" s="17"/>
      <c r="H268" s="17"/>
      <c r="I268" s="17"/>
      <c r="J268" s="159"/>
      <c r="K268" s="135"/>
      <c r="L268" s="13" t="s">
        <v>19</v>
      </c>
      <c r="M268" s="10">
        <f t="shared" si="49"/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0</v>
      </c>
    </row>
    <row r="269" spans="1:18" s="12" customFormat="1" ht="15">
      <c r="A269" s="155"/>
      <c r="B269" s="155"/>
      <c r="C269" s="17"/>
      <c r="D269" s="17"/>
      <c r="E269" s="17"/>
      <c r="F269" s="17"/>
      <c r="G269" s="17"/>
      <c r="H269" s="17"/>
      <c r="I269" s="17"/>
      <c r="J269" s="159"/>
      <c r="K269" s="135"/>
      <c r="L269" s="14" t="s">
        <v>20</v>
      </c>
      <c r="M269" s="10">
        <f t="shared" si="49"/>
        <v>0</v>
      </c>
      <c r="N269" s="90">
        <v>0</v>
      </c>
      <c r="O269" s="90">
        <v>0</v>
      </c>
      <c r="P269" s="90">
        <v>0</v>
      </c>
      <c r="Q269" s="90">
        <v>0</v>
      </c>
      <c r="R269" s="90">
        <v>0</v>
      </c>
    </row>
    <row r="270" spans="1:18" s="12" customFormat="1" ht="15">
      <c r="A270" s="155"/>
      <c r="B270" s="155"/>
      <c r="C270" s="17"/>
      <c r="D270" s="17"/>
      <c r="E270" s="17"/>
      <c r="F270" s="17"/>
      <c r="G270" s="17"/>
      <c r="H270" s="17"/>
      <c r="I270" s="17"/>
      <c r="J270" s="159"/>
      <c r="K270" s="135" t="s">
        <v>14</v>
      </c>
      <c r="L270" s="8" t="s">
        <v>17</v>
      </c>
      <c r="M270" s="10">
        <f t="shared" si="49"/>
        <v>0</v>
      </c>
      <c r="N270" s="90">
        <v>0</v>
      </c>
      <c r="O270" s="90">
        <v>0</v>
      </c>
      <c r="P270" s="90">
        <v>0</v>
      </c>
      <c r="Q270" s="90">
        <v>0</v>
      </c>
      <c r="R270" s="90">
        <v>0</v>
      </c>
    </row>
    <row r="271" spans="1:18" s="12" customFormat="1" ht="15">
      <c r="A271" s="155"/>
      <c r="B271" s="155"/>
      <c r="C271" s="17"/>
      <c r="D271" s="17"/>
      <c r="E271" s="17"/>
      <c r="F271" s="17"/>
      <c r="G271" s="17"/>
      <c r="H271" s="17"/>
      <c r="I271" s="17"/>
      <c r="J271" s="159"/>
      <c r="K271" s="135"/>
      <c r="L271" s="13" t="s">
        <v>19</v>
      </c>
      <c r="M271" s="10">
        <f t="shared" si="49"/>
        <v>0</v>
      </c>
      <c r="N271" s="90">
        <v>0</v>
      </c>
      <c r="O271" s="90">
        <v>0</v>
      </c>
      <c r="P271" s="90">
        <v>0</v>
      </c>
      <c r="Q271" s="90">
        <v>0</v>
      </c>
      <c r="R271" s="90">
        <v>0</v>
      </c>
    </row>
    <row r="272" spans="1:18" s="12" customFormat="1" ht="15">
      <c r="A272" s="155"/>
      <c r="B272" s="155"/>
      <c r="C272" s="17"/>
      <c r="D272" s="17"/>
      <c r="E272" s="17"/>
      <c r="F272" s="17"/>
      <c r="G272" s="17"/>
      <c r="H272" s="17"/>
      <c r="I272" s="17"/>
      <c r="J272" s="159"/>
      <c r="K272" s="135"/>
      <c r="L272" s="14" t="s">
        <v>20</v>
      </c>
      <c r="M272" s="10">
        <f t="shared" si="49"/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</row>
    <row r="273" spans="1:18" s="12" customFormat="1" ht="15">
      <c r="A273" s="144" t="s">
        <v>21</v>
      </c>
      <c r="B273" s="144"/>
      <c r="C273" s="17"/>
      <c r="D273" s="17"/>
      <c r="E273" s="17"/>
      <c r="F273" s="17"/>
      <c r="G273" s="17"/>
      <c r="H273" s="17"/>
      <c r="I273" s="17"/>
      <c r="J273" s="144"/>
      <c r="K273" s="144"/>
      <c r="L273" s="8" t="s">
        <v>17</v>
      </c>
      <c r="M273" s="19">
        <f t="shared" si="49"/>
        <v>0</v>
      </c>
      <c r="N273" s="91">
        <f aca="true" t="shared" si="50" ref="N273:R275">N261+N264+N267+N270</f>
        <v>0</v>
      </c>
      <c r="O273" s="91">
        <f t="shared" si="50"/>
        <v>0</v>
      </c>
      <c r="P273" s="91">
        <f t="shared" si="50"/>
        <v>0</v>
      </c>
      <c r="Q273" s="91">
        <f t="shared" si="50"/>
        <v>0</v>
      </c>
      <c r="R273" s="91">
        <f t="shared" si="50"/>
        <v>0</v>
      </c>
    </row>
    <row r="274" spans="1:18" s="12" customFormat="1" ht="15">
      <c r="A274" s="136"/>
      <c r="B274" s="136"/>
      <c r="C274" s="17"/>
      <c r="D274" s="17"/>
      <c r="E274" s="17"/>
      <c r="F274" s="17"/>
      <c r="G274" s="17"/>
      <c r="H274" s="17"/>
      <c r="I274" s="17"/>
      <c r="J274" s="136"/>
      <c r="K274" s="136"/>
      <c r="L274" s="13" t="s">
        <v>19</v>
      </c>
      <c r="M274" s="22">
        <f t="shared" si="49"/>
        <v>10901</v>
      </c>
      <c r="N274" s="92">
        <f t="shared" si="50"/>
        <v>3180</v>
      </c>
      <c r="O274" s="92">
        <f t="shared" si="50"/>
        <v>2582</v>
      </c>
      <c r="P274" s="92">
        <f t="shared" si="50"/>
        <v>1934</v>
      </c>
      <c r="Q274" s="92">
        <f t="shared" si="50"/>
        <v>1640</v>
      </c>
      <c r="R274" s="92">
        <f t="shared" si="50"/>
        <v>1565</v>
      </c>
    </row>
    <row r="275" spans="1:18" s="12" customFormat="1" ht="15">
      <c r="A275" s="136"/>
      <c r="B275" s="136"/>
      <c r="C275" s="17"/>
      <c r="D275" s="17"/>
      <c r="E275" s="17"/>
      <c r="F275" s="17"/>
      <c r="G275" s="17"/>
      <c r="H275" s="17"/>
      <c r="I275" s="17"/>
      <c r="J275" s="136"/>
      <c r="K275" s="136"/>
      <c r="L275" s="14" t="s">
        <v>20</v>
      </c>
      <c r="M275" s="25">
        <f t="shared" si="49"/>
        <v>100</v>
      </c>
      <c r="N275" s="93">
        <f t="shared" si="50"/>
        <v>100</v>
      </c>
      <c r="O275" s="93">
        <f t="shared" si="50"/>
        <v>0</v>
      </c>
      <c r="P275" s="93">
        <f t="shared" si="50"/>
        <v>0</v>
      </c>
      <c r="Q275" s="93">
        <f t="shared" si="50"/>
        <v>0</v>
      </c>
      <c r="R275" s="93">
        <f t="shared" si="50"/>
        <v>0</v>
      </c>
    </row>
    <row r="276" spans="1:18" s="12" customFormat="1" ht="15">
      <c r="A276" s="137"/>
      <c r="B276" s="137"/>
      <c r="C276" s="17"/>
      <c r="D276" s="17"/>
      <c r="E276" s="17"/>
      <c r="F276" s="17"/>
      <c r="G276" s="17"/>
      <c r="H276" s="17"/>
      <c r="I276" s="17"/>
      <c r="J276" s="137"/>
      <c r="K276" s="137"/>
      <c r="L276" s="27" t="s">
        <v>21</v>
      </c>
      <c r="M276" s="29">
        <f aca="true" t="shared" si="51" ref="M276:R276">SUM(M273:M275)</f>
        <v>11001</v>
      </c>
      <c r="N276" s="29">
        <f t="shared" si="51"/>
        <v>3280</v>
      </c>
      <c r="O276" s="29">
        <f t="shared" si="51"/>
        <v>2582</v>
      </c>
      <c r="P276" s="29">
        <f t="shared" si="51"/>
        <v>1934</v>
      </c>
      <c r="Q276" s="29">
        <f t="shared" si="51"/>
        <v>1640</v>
      </c>
      <c r="R276" s="29">
        <f t="shared" si="51"/>
        <v>1565</v>
      </c>
    </row>
    <row r="277" spans="1:18" s="12" customFormat="1" ht="15">
      <c r="A277" s="153"/>
      <c r="B277" s="155"/>
      <c r="C277" s="166" t="s">
        <v>52</v>
      </c>
      <c r="D277" s="187">
        <v>299</v>
      </c>
      <c r="E277" s="187">
        <v>299</v>
      </c>
      <c r="F277" s="187">
        <v>299</v>
      </c>
      <c r="G277" s="187">
        <v>299</v>
      </c>
      <c r="H277" s="187">
        <v>299</v>
      </c>
      <c r="I277" s="187">
        <v>299</v>
      </c>
      <c r="J277" s="155" t="s">
        <v>53</v>
      </c>
      <c r="K277" s="157" t="s">
        <v>11</v>
      </c>
      <c r="L277" s="8" t="s">
        <v>17</v>
      </c>
      <c r="M277" s="10">
        <f aca="true" t="shared" si="52" ref="M277:M291">SUM(N277:R277)</f>
        <v>22044.5</v>
      </c>
      <c r="N277" s="90">
        <v>1200</v>
      </c>
      <c r="O277" s="90">
        <v>4440</v>
      </c>
      <c r="P277" s="90">
        <v>4856.7</v>
      </c>
      <c r="Q277" s="90">
        <v>5466.4</v>
      </c>
      <c r="R277" s="90">
        <v>6081.4</v>
      </c>
    </row>
    <row r="278" spans="1:18" s="12" customFormat="1" ht="15">
      <c r="A278" s="153"/>
      <c r="B278" s="155"/>
      <c r="C278" s="166"/>
      <c r="D278" s="187"/>
      <c r="E278" s="187"/>
      <c r="F278" s="187"/>
      <c r="G278" s="187"/>
      <c r="H278" s="187"/>
      <c r="I278" s="187"/>
      <c r="J278" s="155"/>
      <c r="K278" s="157"/>
      <c r="L278" s="13" t="s">
        <v>19</v>
      </c>
      <c r="M278" s="10">
        <f t="shared" si="52"/>
        <v>1572</v>
      </c>
      <c r="N278" s="90">
        <v>1572</v>
      </c>
      <c r="O278" s="90">
        <v>0</v>
      </c>
      <c r="P278" s="90">
        <v>0</v>
      </c>
      <c r="Q278" s="90">
        <v>0</v>
      </c>
      <c r="R278" s="90">
        <v>0</v>
      </c>
    </row>
    <row r="279" spans="1:18" s="12" customFormat="1" ht="15">
      <c r="A279" s="153"/>
      <c r="B279" s="155"/>
      <c r="C279" s="166"/>
      <c r="D279" s="187"/>
      <c r="E279" s="187"/>
      <c r="F279" s="187"/>
      <c r="G279" s="187"/>
      <c r="H279" s="187"/>
      <c r="I279" s="187"/>
      <c r="J279" s="155"/>
      <c r="K279" s="157"/>
      <c r="L279" s="14" t="s">
        <v>20</v>
      </c>
      <c r="M279" s="10">
        <f t="shared" si="52"/>
        <v>674835.5</v>
      </c>
      <c r="N279" s="90">
        <v>113238.4</v>
      </c>
      <c r="O279" s="90">
        <v>122672.9</v>
      </c>
      <c r="P279" s="90">
        <v>134096.3</v>
      </c>
      <c r="Q279" s="90">
        <v>145717.9</v>
      </c>
      <c r="R279" s="90">
        <v>159110</v>
      </c>
    </row>
    <row r="280" spans="1:18" s="12" customFormat="1" ht="15">
      <c r="A280" s="153"/>
      <c r="B280" s="155"/>
      <c r="C280" s="166"/>
      <c r="D280" s="187"/>
      <c r="E280" s="187"/>
      <c r="F280" s="187"/>
      <c r="G280" s="187"/>
      <c r="H280" s="187"/>
      <c r="I280" s="187"/>
      <c r="J280" s="155"/>
      <c r="K280" s="158" t="s">
        <v>12</v>
      </c>
      <c r="L280" s="8" t="s">
        <v>17</v>
      </c>
      <c r="M280" s="10">
        <f t="shared" si="52"/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</row>
    <row r="281" spans="1:18" s="12" customFormat="1" ht="15">
      <c r="A281" s="153"/>
      <c r="B281" s="155"/>
      <c r="C281" s="66"/>
      <c r="D281" s="67">
        <v>12</v>
      </c>
      <c r="E281" s="67">
        <v>12</v>
      </c>
      <c r="F281" s="67">
        <v>12</v>
      </c>
      <c r="G281" s="67">
        <v>12</v>
      </c>
      <c r="H281" s="67">
        <v>12</v>
      </c>
      <c r="I281" s="67">
        <v>12</v>
      </c>
      <c r="J281" s="155"/>
      <c r="K281" s="158"/>
      <c r="L281" s="13" t="s">
        <v>19</v>
      </c>
      <c r="M281" s="10">
        <f t="shared" si="52"/>
        <v>118452</v>
      </c>
      <c r="N281" s="90">
        <v>21392.7</v>
      </c>
      <c r="O281" s="90">
        <v>22557.5</v>
      </c>
      <c r="P281" s="90">
        <v>23640.7</v>
      </c>
      <c r="Q281" s="90">
        <v>24819.1</v>
      </c>
      <c r="R281" s="90">
        <v>26042</v>
      </c>
    </row>
    <row r="282" spans="1:18" s="12" customFormat="1" ht="15">
      <c r="A282" s="153"/>
      <c r="B282" s="155"/>
      <c r="C282" s="66"/>
      <c r="D282" s="68">
        <v>12</v>
      </c>
      <c r="E282" s="68">
        <v>12</v>
      </c>
      <c r="F282" s="68">
        <v>12</v>
      </c>
      <c r="G282" s="68">
        <v>12</v>
      </c>
      <c r="H282" s="68">
        <v>12</v>
      </c>
      <c r="I282" s="68">
        <v>12</v>
      </c>
      <c r="J282" s="155"/>
      <c r="K282" s="158"/>
      <c r="L282" s="14" t="s">
        <v>20</v>
      </c>
      <c r="M282" s="10">
        <f t="shared" si="52"/>
        <v>0</v>
      </c>
      <c r="N282" s="90"/>
      <c r="O282" s="90"/>
      <c r="P282" s="90"/>
      <c r="Q282" s="90"/>
      <c r="R282" s="90"/>
    </row>
    <row r="283" spans="1:18" s="12" customFormat="1" ht="15">
      <c r="A283" s="153"/>
      <c r="B283" s="155"/>
      <c r="C283" s="66"/>
      <c r="D283" s="68"/>
      <c r="E283" s="68"/>
      <c r="F283" s="68"/>
      <c r="G283" s="68"/>
      <c r="H283" s="68"/>
      <c r="I283" s="68"/>
      <c r="J283" s="155"/>
      <c r="K283" s="135" t="s">
        <v>13</v>
      </c>
      <c r="L283" s="8" t="s">
        <v>17</v>
      </c>
      <c r="M283" s="10">
        <f t="shared" si="52"/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</row>
    <row r="284" spans="1:18" s="12" customFormat="1" ht="15">
      <c r="A284" s="153"/>
      <c r="B284" s="155"/>
      <c r="C284" s="66"/>
      <c r="D284" s="68"/>
      <c r="E284" s="68"/>
      <c r="F284" s="68"/>
      <c r="G284" s="68"/>
      <c r="H284" s="68"/>
      <c r="I284" s="68"/>
      <c r="J284" s="155"/>
      <c r="K284" s="135"/>
      <c r="L284" s="13" t="s">
        <v>19</v>
      </c>
      <c r="M284" s="10">
        <f t="shared" si="52"/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</row>
    <row r="285" spans="1:18" s="12" customFormat="1" ht="15">
      <c r="A285" s="153"/>
      <c r="B285" s="155"/>
      <c r="C285" s="66"/>
      <c r="D285" s="67">
        <f aca="true" t="shared" si="53" ref="D285:I285">+D287+D291</f>
        <v>0</v>
      </c>
      <c r="E285" s="67">
        <f t="shared" si="53"/>
        <v>0</v>
      </c>
      <c r="F285" s="67">
        <f t="shared" si="53"/>
        <v>0</v>
      </c>
      <c r="G285" s="67">
        <f t="shared" si="53"/>
        <v>0</v>
      </c>
      <c r="H285" s="67">
        <f t="shared" si="53"/>
        <v>0</v>
      </c>
      <c r="I285" s="67">
        <f t="shared" si="53"/>
        <v>0</v>
      </c>
      <c r="J285" s="155"/>
      <c r="K285" s="135"/>
      <c r="L285" s="14" t="s">
        <v>20</v>
      </c>
      <c r="M285" s="10">
        <f t="shared" si="52"/>
        <v>22000</v>
      </c>
      <c r="N285" s="90">
        <v>3000</v>
      </c>
      <c r="O285" s="90">
        <v>4000</v>
      </c>
      <c r="P285" s="90">
        <v>4000</v>
      </c>
      <c r="Q285" s="90">
        <v>5000</v>
      </c>
      <c r="R285" s="90">
        <v>6000</v>
      </c>
    </row>
    <row r="286" spans="1:18" s="12" customFormat="1" ht="15">
      <c r="A286" s="153"/>
      <c r="B286" s="155"/>
      <c r="C286" s="66"/>
      <c r="D286" s="67"/>
      <c r="E286" s="67"/>
      <c r="F286" s="67"/>
      <c r="G286" s="67"/>
      <c r="H286" s="67"/>
      <c r="I286" s="67"/>
      <c r="J286" s="155"/>
      <c r="K286" s="135" t="s">
        <v>14</v>
      </c>
      <c r="L286" s="8" t="s">
        <v>17</v>
      </c>
      <c r="M286" s="10">
        <f t="shared" si="52"/>
        <v>8507</v>
      </c>
      <c r="N286" s="90">
        <v>1417</v>
      </c>
      <c r="O286" s="90">
        <v>1548</v>
      </c>
      <c r="P286" s="90">
        <v>1718</v>
      </c>
      <c r="Q286" s="90">
        <v>1856</v>
      </c>
      <c r="R286" s="90">
        <v>1968</v>
      </c>
    </row>
    <row r="287" spans="1:18" s="12" customFormat="1" ht="15">
      <c r="A287" s="153"/>
      <c r="B287" s="155"/>
      <c r="C287" s="66"/>
      <c r="D287" s="69"/>
      <c r="E287" s="69"/>
      <c r="F287" s="69"/>
      <c r="G287" s="69"/>
      <c r="H287" s="69"/>
      <c r="I287" s="69"/>
      <c r="J287" s="155"/>
      <c r="K287" s="135"/>
      <c r="L287" s="13" t="s">
        <v>19</v>
      </c>
      <c r="M287" s="10">
        <f t="shared" si="52"/>
        <v>0</v>
      </c>
      <c r="N287" s="90">
        <v>0</v>
      </c>
      <c r="O287" s="90">
        <v>0</v>
      </c>
      <c r="P287" s="90">
        <v>0</v>
      </c>
      <c r="Q287" s="90">
        <v>0</v>
      </c>
      <c r="R287" s="90">
        <v>0</v>
      </c>
    </row>
    <row r="288" spans="1:18" s="12" customFormat="1" ht="15">
      <c r="A288" s="153"/>
      <c r="B288" s="155"/>
      <c r="C288" s="43"/>
      <c r="D288" s="69"/>
      <c r="E288" s="69"/>
      <c r="F288" s="69"/>
      <c r="G288" s="69"/>
      <c r="H288" s="69"/>
      <c r="I288" s="69"/>
      <c r="J288" s="155"/>
      <c r="K288" s="135"/>
      <c r="L288" s="14" t="s">
        <v>20</v>
      </c>
      <c r="M288" s="10">
        <f t="shared" si="52"/>
        <v>0</v>
      </c>
      <c r="N288" s="90">
        <v>0</v>
      </c>
      <c r="O288" s="90">
        <v>0</v>
      </c>
      <c r="P288" s="90">
        <v>0</v>
      </c>
      <c r="Q288" s="90">
        <v>0</v>
      </c>
      <c r="R288" s="90">
        <v>0</v>
      </c>
    </row>
    <row r="289" spans="1:18" s="12" customFormat="1" ht="15">
      <c r="A289" s="144" t="s">
        <v>21</v>
      </c>
      <c r="B289" s="144"/>
      <c r="C289" s="17"/>
      <c r="D289" s="17"/>
      <c r="E289" s="17"/>
      <c r="F289" s="17"/>
      <c r="G289" s="17"/>
      <c r="H289" s="17"/>
      <c r="I289" s="17"/>
      <c r="J289" s="144"/>
      <c r="K289" s="144"/>
      <c r="L289" s="8" t="s">
        <v>17</v>
      </c>
      <c r="M289" s="19">
        <f t="shared" si="52"/>
        <v>30551.5</v>
      </c>
      <c r="N289" s="91">
        <f aca="true" t="shared" si="54" ref="N289:R291">N277+N280+N283+N286</f>
        <v>2617</v>
      </c>
      <c r="O289" s="91">
        <f t="shared" si="54"/>
        <v>5988</v>
      </c>
      <c r="P289" s="91">
        <f t="shared" si="54"/>
        <v>6574.7</v>
      </c>
      <c r="Q289" s="91">
        <f t="shared" si="54"/>
        <v>7322.4</v>
      </c>
      <c r="R289" s="91">
        <f t="shared" si="54"/>
        <v>8049.4</v>
      </c>
    </row>
    <row r="290" spans="1:18" s="12" customFormat="1" ht="15">
      <c r="A290" s="136"/>
      <c r="B290" s="136"/>
      <c r="C290" s="17"/>
      <c r="D290" s="17"/>
      <c r="E290" s="17"/>
      <c r="F290" s="17"/>
      <c r="G290" s="17"/>
      <c r="H290" s="17"/>
      <c r="I290" s="17"/>
      <c r="J290" s="136"/>
      <c r="K290" s="136"/>
      <c r="L290" s="13" t="s">
        <v>19</v>
      </c>
      <c r="M290" s="22">
        <f t="shared" si="52"/>
        <v>120024</v>
      </c>
      <c r="N290" s="92">
        <f t="shared" si="54"/>
        <v>22964.7</v>
      </c>
      <c r="O290" s="92">
        <f t="shared" si="54"/>
        <v>22557.5</v>
      </c>
      <c r="P290" s="92">
        <f t="shared" si="54"/>
        <v>23640.7</v>
      </c>
      <c r="Q290" s="92">
        <f t="shared" si="54"/>
        <v>24819.1</v>
      </c>
      <c r="R290" s="92">
        <f t="shared" si="54"/>
        <v>26042</v>
      </c>
    </row>
    <row r="291" spans="1:18" s="12" customFormat="1" ht="15">
      <c r="A291" s="136"/>
      <c r="B291" s="136"/>
      <c r="C291" s="17"/>
      <c r="D291" s="17"/>
      <c r="E291" s="17"/>
      <c r="F291" s="17"/>
      <c r="G291" s="17"/>
      <c r="H291" s="17"/>
      <c r="I291" s="17"/>
      <c r="J291" s="136"/>
      <c r="K291" s="136"/>
      <c r="L291" s="14" t="s">
        <v>20</v>
      </c>
      <c r="M291" s="25">
        <f t="shared" si="52"/>
        <v>696835.5</v>
      </c>
      <c r="N291" s="93">
        <f t="shared" si="54"/>
        <v>116238.4</v>
      </c>
      <c r="O291" s="93">
        <f t="shared" si="54"/>
        <v>126672.9</v>
      </c>
      <c r="P291" s="93">
        <f t="shared" si="54"/>
        <v>138096.3</v>
      </c>
      <c r="Q291" s="93">
        <f t="shared" si="54"/>
        <v>150717.9</v>
      </c>
      <c r="R291" s="93">
        <f t="shared" si="54"/>
        <v>165110</v>
      </c>
    </row>
    <row r="292" spans="1:18" s="12" customFormat="1" ht="15">
      <c r="A292" s="137"/>
      <c r="B292" s="137"/>
      <c r="C292" s="17"/>
      <c r="D292" s="17"/>
      <c r="E292" s="17"/>
      <c r="F292" s="17"/>
      <c r="G292" s="17"/>
      <c r="H292" s="17"/>
      <c r="I292" s="17"/>
      <c r="J292" s="137"/>
      <c r="K292" s="137"/>
      <c r="L292" s="27" t="s">
        <v>21</v>
      </c>
      <c r="M292" s="29">
        <f aca="true" t="shared" si="55" ref="M292:R292">SUM(M289:M291)</f>
        <v>847411</v>
      </c>
      <c r="N292" s="29">
        <f t="shared" si="55"/>
        <v>141820.1</v>
      </c>
      <c r="O292" s="29">
        <f t="shared" si="55"/>
        <v>155218.4</v>
      </c>
      <c r="P292" s="29">
        <f t="shared" si="55"/>
        <v>168311.69999999998</v>
      </c>
      <c r="Q292" s="29">
        <f t="shared" si="55"/>
        <v>182859.4</v>
      </c>
      <c r="R292" s="29">
        <f t="shared" si="55"/>
        <v>199201.4</v>
      </c>
    </row>
    <row r="293" spans="1:18" s="12" customFormat="1" ht="15" customHeight="1">
      <c r="A293" s="203" t="s">
        <v>130</v>
      </c>
      <c r="B293" s="203"/>
      <c r="C293" s="97"/>
      <c r="D293" s="97"/>
      <c r="E293" s="97"/>
      <c r="F293" s="97"/>
      <c r="G293" s="97"/>
      <c r="H293" s="97"/>
      <c r="I293" s="97"/>
      <c r="J293" s="206"/>
      <c r="K293" s="209"/>
      <c r="L293" s="8" t="s">
        <v>17</v>
      </c>
      <c r="M293" s="10">
        <f>SUM(N293:R293)</f>
        <v>30551.5</v>
      </c>
      <c r="N293" s="95">
        <f aca="true" t="shared" si="56" ref="N293:R295">N209+N225+N241+N257+N273+N289</f>
        <v>2617</v>
      </c>
      <c r="O293" s="95">
        <f t="shared" si="56"/>
        <v>5988</v>
      </c>
      <c r="P293" s="95">
        <f t="shared" si="56"/>
        <v>6574.7</v>
      </c>
      <c r="Q293" s="95">
        <f t="shared" si="56"/>
        <v>7322.4</v>
      </c>
      <c r="R293" s="95">
        <f t="shared" si="56"/>
        <v>8049.4</v>
      </c>
    </row>
    <row r="294" spans="1:18" s="12" customFormat="1" ht="15">
      <c r="A294" s="204"/>
      <c r="B294" s="204"/>
      <c r="C294" s="97"/>
      <c r="D294" s="97"/>
      <c r="E294" s="97"/>
      <c r="F294" s="97"/>
      <c r="G294" s="97"/>
      <c r="H294" s="97"/>
      <c r="I294" s="97"/>
      <c r="J294" s="207"/>
      <c r="K294" s="210"/>
      <c r="L294" s="13" t="s">
        <v>19</v>
      </c>
      <c r="M294" s="10">
        <f>SUM(N294:R294)</f>
        <v>133425</v>
      </c>
      <c r="N294" s="95">
        <f t="shared" si="56"/>
        <v>26644.7</v>
      </c>
      <c r="O294" s="95">
        <f t="shared" si="56"/>
        <v>25639.5</v>
      </c>
      <c r="P294" s="95">
        <f t="shared" si="56"/>
        <v>26074.7</v>
      </c>
      <c r="Q294" s="95">
        <f t="shared" si="56"/>
        <v>26959.1</v>
      </c>
      <c r="R294" s="95">
        <f t="shared" si="56"/>
        <v>28107</v>
      </c>
    </row>
    <row r="295" spans="1:18" s="12" customFormat="1" ht="15">
      <c r="A295" s="204"/>
      <c r="B295" s="204"/>
      <c r="C295" s="97"/>
      <c r="D295" s="97"/>
      <c r="E295" s="97"/>
      <c r="F295" s="97"/>
      <c r="G295" s="97"/>
      <c r="H295" s="97"/>
      <c r="I295" s="97"/>
      <c r="J295" s="207"/>
      <c r="K295" s="210"/>
      <c r="L295" s="14" t="s">
        <v>20</v>
      </c>
      <c r="M295" s="10">
        <f>SUM(N295:R295)</f>
        <v>1157452.3</v>
      </c>
      <c r="N295" s="95">
        <f t="shared" si="56"/>
        <v>200385.3</v>
      </c>
      <c r="O295" s="95">
        <f t="shared" si="56"/>
        <v>211097</v>
      </c>
      <c r="P295" s="95">
        <f t="shared" si="56"/>
        <v>228793.69999999998</v>
      </c>
      <c r="Q295" s="95">
        <f t="shared" si="56"/>
        <v>247336.59999999998</v>
      </c>
      <c r="R295" s="95">
        <f t="shared" si="56"/>
        <v>269839.7</v>
      </c>
    </row>
    <row r="296" spans="1:18" s="12" customFormat="1" ht="15">
      <c r="A296" s="205"/>
      <c r="B296" s="205"/>
      <c r="C296" s="97"/>
      <c r="D296" s="97"/>
      <c r="E296" s="97"/>
      <c r="F296" s="97"/>
      <c r="G296" s="97"/>
      <c r="H296" s="97"/>
      <c r="I296" s="97"/>
      <c r="J296" s="208"/>
      <c r="K296" s="211"/>
      <c r="L296" s="27" t="s">
        <v>21</v>
      </c>
      <c r="M296" s="29">
        <f aca="true" t="shared" si="57" ref="M296:R296">SUM(M293:M295)</f>
        <v>1321428.8</v>
      </c>
      <c r="N296" s="29">
        <f t="shared" si="57"/>
        <v>229647</v>
      </c>
      <c r="O296" s="29">
        <f t="shared" si="57"/>
        <v>242724.5</v>
      </c>
      <c r="P296" s="29">
        <f t="shared" si="57"/>
        <v>261443.09999999998</v>
      </c>
      <c r="Q296" s="29">
        <f t="shared" si="57"/>
        <v>281618.1</v>
      </c>
      <c r="R296" s="29">
        <f t="shared" si="57"/>
        <v>305996.10000000003</v>
      </c>
    </row>
    <row r="297" spans="1:18" s="12" customFormat="1" ht="15">
      <c r="A297" s="154" t="s">
        <v>55</v>
      </c>
      <c r="B297" s="155" t="s">
        <v>56</v>
      </c>
      <c r="C297" s="160">
        <v>1528.14</v>
      </c>
      <c r="D297" s="160">
        <v>252.17</v>
      </c>
      <c r="E297" s="160">
        <v>253.56</v>
      </c>
      <c r="F297" s="160">
        <v>254.52</v>
      </c>
      <c r="G297" s="160">
        <v>255.09</v>
      </c>
      <c r="H297" s="160">
        <v>256.3</v>
      </c>
      <c r="I297" s="160">
        <v>256.5</v>
      </c>
      <c r="J297" s="155" t="s">
        <v>57</v>
      </c>
      <c r="K297" s="157" t="s">
        <v>11</v>
      </c>
      <c r="L297" s="8" t="s">
        <v>17</v>
      </c>
      <c r="M297" s="10">
        <f aca="true" t="shared" si="58" ref="M297:M311">SUM(N297:R297)</f>
        <v>0</v>
      </c>
      <c r="N297" s="90">
        <v>0</v>
      </c>
      <c r="O297" s="90">
        <v>0</v>
      </c>
      <c r="P297" s="90">
        <v>0</v>
      </c>
      <c r="Q297" s="90">
        <v>0</v>
      </c>
      <c r="R297" s="90">
        <v>0</v>
      </c>
    </row>
    <row r="298" spans="1:18" s="12" customFormat="1" ht="15">
      <c r="A298" s="154"/>
      <c r="B298" s="155"/>
      <c r="C298" s="160"/>
      <c r="D298" s="160"/>
      <c r="E298" s="160"/>
      <c r="F298" s="160"/>
      <c r="G298" s="160"/>
      <c r="H298" s="160"/>
      <c r="I298" s="160"/>
      <c r="J298" s="155"/>
      <c r="K298" s="157"/>
      <c r="L298" s="13" t="s">
        <v>19</v>
      </c>
      <c r="M298" s="10">
        <f t="shared" si="58"/>
        <v>0</v>
      </c>
      <c r="N298" s="90">
        <v>0</v>
      </c>
      <c r="O298" s="90">
        <v>0</v>
      </c>
      <c r="P298" s="90">
        <v>0</v>
      </c>
      <c r="Q298" s="90">
        <v>0</v>
      </c>
      <c r="R298" s="90">
        <v>0</v>
      </c>
    </row>
    <row r="299" spans="1:18" s="12" customFormat="1" ht="15">
      <c r="A299" s="154"/>
      <c r="B299" s="155"/>
      <c r="C299" s="160"/>
      <c r="D299" s="160"/>
      <c r="E299" s="160"/>
      <c r="F299" s="160"/>
      <c r="G299" s="160"/>
      <c r="H299" s="160"/>
      <c r="I299" s="160"/>
      <c r="J299" s="155"/>
      <c r="K299" s="157"/>
      <c r="L299" s="14" t="s">
        <v>20</v>
      </c>
      <c r="M299" s="10">
        <f t="shared" si="58"/>
        <v>7438.4</v>
      </c>
      <c r="N299" s="90">
        <v>1275</v>
      </c>
      <c r="O299" s="90">
        <v>1386.9</v>
      </c>
      <c r="P299" s="90">
        <v>1479.8</v>
      </c>
      <c r="Q299" s="90">
        <v>1592.1</v>
      </c>
      <c r="R299" s="90">
        <v>1704.6</v>
      </c>
    </row>
    <row r="300" spans="1:18" s="12" customFormat="1" ht="15">
      <c r="A300" s="154"/>
      <c r="B300" s="155"/>
      <c r="C300" s="160"/>
      <c r="D300" s="160"/>
      <c r="E300" s="160"/>
      <c r="F300" s="160"/>
      <c r="G300" s="160"/>
      <c r="H300" s="160"/>
      <c r="I300" s="160"/>
      <c r="J300" s="155"/>
      <c r="K300" s="158" t="s">
        <v>12</v>
      </c>
      <c r="L300" s="8" t="s">
        <v>17</v>
      </c>
      <c r="M300" s="10">
        <f t="shared" si="58"/>
        <v>0</v>
      </c>
      <c r="N300" s="90">
        <v>0</v>
      </c>
      <c r="O300" s="90">
        <v>0</v>
      </c>
      <c r="P300" s="90">
        <v>0</v>
      </c>
      <c r="Q300" s="90">
        <v>0</v>
      </c>
      <c r="R300" s="90">
        <v>0</v>
      </c>
    </row>
    <row r="301" spans="1:18" s="12" customFormat="1" ht="15">
      <c r="A301" s="154"/>
      <c r="B301" s="155"/>
      <c r="C301" s="156">
        <v>15.66</v>
      </c>
      <c r="D301" s="156">
        <v>2.61</v>
      </c>
      <c r="E301" s="156">
        <v>2.61</v>
      </c>
      <c r="F301" s="156">
        <v>2.61</v>
      </c>
      <c r="G301" s="156">
        <v>2.61</v>
      </c>
      <c r="H301" s="156">
        <v>2.61</v>
      </c>
      <c r="I301" s="156">
        <v>2.61</v>
      </c>
      <c r="J301" s="155"/>
      <c r="K301" s="158"/>
      <c r="L301" s="13" t="s">
        <v>19</v>
      </c>
      <c r="M301" s="10">
        <f t="shared" si="58"/>
        <v>2019</v>
      </c>
      <c r="N301" s="90">
        <v>396.6</v>
      </c>
      <c r="O301" s="90">
        <v>399.7</v>
      </c>
      <c r="P301" s="90">
        <v>403.8</v>
      </c>
      <c r="Q301" s="90">
        <v>407.9</v>
      </c>
      <c r="R301" s="90">
        <v>411</v>
      </c>
    </row>
    <row r="302" spans="1:18" s="12" customFormat="1" ht="15">
      <c r="A302" s="154"/>
      <c r="B302" s="155"/>
      <c r="C302" s="156"/>
      <c r="D302" s="156"/>
      <c r="E302" s="156"/>
      <c r="F302" s="156"/>
      <c r="G302" s="156"/>
      <c r="H302" s="156"/>
      <c r="I302" s="156"/>
      <c r="J302" s="155"/>
      <c r="K302" s="158"/>
      <c r="L302" s="14" t="s">
        <v>20</v>
      </c>
      <c r="M302" s="10">
        <f t="shared" si="58"/>
        <v>0</v>
      </c>
      <c r="N302" s="90"/>
      <c r="O302" s="90"/>
      <c r="P302" s="90"/>
      <c r="Q302" s="90"/>
      <c r="R302" s="90"/>
    </row>
    <row r="303" spans="1:18" s="12" customFormat="1" ht="15">
      <c r="A303" s="154"/>
      <c r="B303" s="155"/>
      <c r="C303" s="156"/>
      <c r="D303" s="156"/>
      <c r="E303" s="156"/>
      <c r="F303" s="156"/>
      <c r="G303" s="156"/>
      <c r="H303" s="156"/>
      <c r="I303" s="156"/>
      <c r="J303" s="155"/>
      <c r="K303" s="135" t="s">
        <v>13</v>
      </c>
      <c r="L303" s="8" t="s">
        <v>17</v>
      </c>
      <c r="M303" s="10">
        <f t="shared" si="58"/>
        <v>0</v>
      </c>
      <c r="N303" s="90">
        <v>0</v>
      </c>
      <c r="O303" s="90">
        <v>0</v>
      </c>
      <c r="P303" s="90">
        <v>0</v>
      </c>
      <c r="Q303" s="90">
        <v>0</v>
      </c>
      <c r="R303" s="90">
        <v>0</v>
      </c>
    </row>
    <row r="304" spans="1:18" s="12" customFormat="1" ht="15">
      <c r="A304" s="154"/>
      <c r="B304" s="155"/>
      <c r="C304" s="156">
        <v>0.6</v>
      </c>
      <c r="D304" s="156">
        <v>0.1</v>
      </c>
      <c r="E304" s="156">
        <v>0.1</v>
      </c>
      <c r="F304" s="156">
        <v>0.1</v>
      </c>
      <c r="G304" s="156">
        <v>0.1</v>
      </c>
      <c r="H304" s="156">
        <v>0.1</v>
      </c>
      <c r="I304" s="156">
        <v>0.1</v>
      </c>
      <c r="J304" s="155"/>
      <c r="K304" s="135"/>
      <c r="L304" s="13" t="s">
        <v>19</v>
      </c>
      <c r="M304" s="10">
        <f t="shared" si="58"/>
        <v>0</v>
      </c>
      <c r="N304" s="90">
        <v>0</v>
      </c>
      <c r="O304" s="90">
        <v>0</v>
      </c>
      <c r="P304" s="90">
        <v>0</v>
      </c>
      <c r="Q304" s="90">
        <v>0</v>
      </c>
      <c r="R304" s="90">
        <v>0</v>
      </c>
    </row>
    <row r="305" spans="1:18" s="12" customFormat="1" ht="15">
      <c r="A305" s="154"/>
      <c r="B305" s="155"/>
      <c r="C305" s="156"/>
      <c r="D305" s="156"/>
      <c r="E305" s="156"/>
      <c r="F305" s="156"/>
      <c r="G305" s="156"/>
      <c r="H305" s="156"/>
      <c r="I305" s="156"/>
      <c r="J305" s="155"/>
      <c r="K305" s="135"/>
      <c r="L305" s="14" t="s">
        <v>20</v>
      </c>
      <c r="M305" s="10">
        <f t="shared" si="58"/>
        <v>190</v>
      </c>
      <c r="N305" s="90">
        <v>30</v>
      </c>
      <c r="O305" s="90">
        <v>40</v>
      </c>
      <c r="P305" s="90">
        <v>40</v>
      </c>
      <c r="Q305" s="90">
        <v>40</v>
      </c>
      <c r="R305" s="90">
        <v>40</v>
      </c>
    </row>
    <row r="306" spans="1:18" s="12" customFormat="1" ht="15">
      <c r="A306" s="154"/>
      <c r="B306" s="155"/>
      <c r="C306" s="156"/>
      <c r="D306" s="156"/>
      <c r="E306" s="156"/>
      <c r="F306" s="156"/>
      <c r="G306" s="156"/>
      <c r="H306" s="156"/>
      <c r="I306" s="156"/>
      <c r="J306" s="155"/>
      <c r="K306" s="135" t="s">
        <v>14</v>
      </c>
      <c r="L306" s="8" t="s">
        <v>17</v>
      </c>
      <c r="M306" s="10">
        <f t="shared" si="58"/>
        <v>0</v>
      </c>
      <c r="N306" s="90">
        <v>0</v>
      </c>
      <c r="O306" s="90">
        <v>0</v>
      </c>
      <c r="P306" s="90">
        <v>0</v>
      </c>
      <c r="Q306" s="90">
        <v>0</v>
      </c>
      <c r="R306" s="90">
        <v>0</v>
      </c>
    </row>
    <row r="307" spans="1:18" s="12" customFormat="1" ht="15">
      <c r="A307" s="154"/>
      <c r="B307" s="155"/>
      <c r="C307" s="30">
        <v>105.54</v>
      </c>
      <c r="D307" s="30">
        <v>17.24</v>
      </c>
      <c r="E307" s="30">
        <v>17.54</v>
      </c>
      <c r="F307" s="30">
        <v>17.64</v>
      </c>
      <c r="G307" s="30">
        <v>17.64</v>
      </c>
      <c r="H307" s="30">
        <v>17.74</v>
      </c>
      <c r="I307" s="30">
        <v>17.74</v>
      </c>
      <c r="J307" s="155"/>
      <c r="K307" s="135"/>
      <c r="L307" s="13" t="s">
        <v>19</v>
      </c>
      <c r="M307" s="10">
        <f t="shared" si="58"/>
        <v>0</v>
      </c>
      <c r="N307" s="90">
        <v>0</v>
      </c>
      <c r="O307" s="90">
        <v>0</v>
      </c>
      <c r="P307" s="90">
        <v>0</v>
      </c>
      <c r="Q307" s="90">
        <v>0</v>
      </c>
      <c r="R307" s="90">
        <v>0</v>
      </c>
    </row>
    <row r="308" spans="1:18" s="12" customFormat="1" ht="15">
      <c r="A308" s="154"/>
      <c r="B308" s="155"/>
      <c r="C308" s="68">
        <v>80.52</v>
      </c>
      <c r="D308" s="68">
        <v>12.65</v>
      </c>
      <c r="E308" s="68">
        <v>12.87</v>
      </c>
      <c r="F308" s="68">
        <v>13.25</v>
      </c>
      <c r="G308" s="68">
        <v>13.35</v>
      </c>
      <c r="H308" s="68">
        <v>13.95</v>
      </c>
      <c r="I308" s="68">
        <v>14.45</v>
      </c>
      <c r="J308" s="155"/>
      <c r="K308" s="135"/>
      <c r="L308" s="14" t="s">
        <v>20</v>
      </c>
      <c r="M308" s="10">
        <f t="shared" si="58"/>
        <v>0</v>
      </c>
      <c r="N308" s="90">
        <v>0</v>
      </c>
      <c r="O308" s="90">
        <v>0</v>
      </c>
      <c r="P308" s="90">
        <v>0</v>
      </c>
      <c r="Q308" s="90">
        <v>0</v>
      </c>
      <c r="R308" s="90">
        <v>0</v>
      </c>
    </row>
    <row r="309" spans="1:18" s="12" customFormat="1" ht="15">
      <c r="A309" s="144" t="s">
        <v>21</v>
      </c>
      <c r="B309" s="144"/>
      <c r="C309" s="17"/>
      <c r="D309" s="17"/>
      <c r="E309" s="17"/>
      <c r="F309" s="17"/>
      <c r="G309" s="17"/>
      <c r="H309" s="17"/>
      <c r="I309" s="17"/>
      <c r="J309" s="144"/>
      <c r="K309" s="144"/>
      <c r="L309" s="8" t="s">
        <v>17</v>
      </c>
      <c r="M309" s="19">
        <f t="shared" si="58"/>
        <v>0</v>
      </c>
      <c r="N309" s="91">
        <f aca="true" t="shared" si="59" ref="N309:R311">N297+N300+N303+N306</f>
        <v>0</v>
      </c>
      <c r="O309" s="91">
        <f t="shared" si="59"/>
        <v>0</v>
      </c>
      <c r="P309" s="91">
        <f t="shared" si="59"/>
        <v>0</v>
      </c>
      <c r="Q309" s="91">
        <f t="shared" si="59"/>
        <v>0</v>
      </c>
      <c r="R309" s="91">
        <f t="shared" si="59"/>
        <v>0</v>
      </c>
    </row>
    <row r="310" spans="1:18" s="12" customFormat="1" ht="15">
      <c r="A310" s="136"/>
      <c r="B310" s="136"/>
      <c r="C310" s="17"/>
      <c r="D310" s="17"/>
      <c r="E310" s="17"/>
      <c r="F310" s="17"/>
      <c r="G310" s="17"/>
      <c r="H310" s="17"/>
      <c r="I310" s="17"/>
      <c r="J310" s="136"/>
      <c r="K310" s="136"/>
      <c r="L310" s="13" t="s">
        <v>19</v>
      </c>
      <c r="M310" s="22">
        <f t="shared" si="58"/>
        <v>2019</v>
      </c>
      <c r="N310" s="92">
        <f t="shared" si="59"/>
        <v>396.6</v>
      </c>
      <c r="O310" s="92">
        <f t="shared" si="59"/>
        <v>399.7</v>
      </c>
      <c r="P310" s="92">
        <f t="shared" si="59"/>
        <v>403.8</v>
      </c>
      <c r="Q310" s="92">
        <f t="shared" si="59"/>
        <v>407.9</v>
      </c>
      <c r="R310" s="92">
        <f t="shared" si="59"/>
        <v>411</v>
      </c>
    </row>
    <row r="311" spans="1:18" s="12" customFormat="1" ht="15">
      <c r="A311" s="136"/>
      <c r="B311" s="136"/>
      <c r="C311" s="17"/>
      <c r="D311" s="17"/>
      <c r="E311" s="17"/>
      <c r="F311" s="17"/>
      <c r="G311" s="17"/>
      <c r="H311" s="17"/>
      <c r="I311" s="17"/>
      <c r="J311" s="136"/>
      <c r="K311" s="136"/>
      <c r="L311" s="14" t="s">
        <v>20</v>
      </c>
      <c r="M311" s="25">
        <f t="shared" si="58"/>
        <v>7628.4</v>
      </c>
      <c r="N311" s="93">
        <f t="shared" si="59"/>
        <v>1305</v>
      </c>
      <c r="O311" s="93">
        <f t="shared" si="59"/>
        <v>1426.9</v>
      </c>
      <c r="P311" s="93">
        <f t="shared" si="59"/>
        <v>1519.8</v>
      </c>
      <c r="Q311" s="93">
        <f t="shared" si="59"/>
        <v>1632.1</v>
      </c>
      <c r="R311" s="93">
        <f t="shared" si="59"/>
        <v>1744.6</v>
      </c>
    </row>
    <row r="312" spans="1:18" s="12" customFormat="1" ht="15">
      <c r="A312" s="137"/>
      <c r="B312" s="137"/>
      <c r="C312" s="17"/>
      <c r="D312" s="17"/>
      <c r="E312" s="17"/>
      <c r="F312" s="17"/>
      <c r="G312" s="17"/>
      <c r="H312" s="17"/>
      <c r="I312" s="17"/>
      <c r="J312" s="137"/>
      <c r="K312" s="137"/>
      <c r="L312" s="27" t="s">
        <v>21</v>
      </c>
      <c r="M312" s="29">
        <f aca="true" t="shared" si="60" ref="M312:R312">SUM(M309:M311)</f>
        <v>9647.4</v>
      </c>
      <c r="N312" s="29">
        <f t="shared" si="60"/>
        <v>1701.6</v>
      </c>
      <c r="O312" s="29">
        <f t="shared" si="60"/>
        <v>1826.6000000000001</v>
      </c>
      <c r="P312" s="29">
        <f t="shared" si="60"/>
        <v>1923.6</v>
      </c>
      <c r="Q312" s="29">
        <f t="shared" si="60"/>
        <v>2040</v>
      </c>
      <c r="R312" s="29">
        <f t="shared" si="60"/>
        <v>2155.6</v>
      </c>
    </row>
    <row r="313" spans="1:18" s="12" customFormat="1" ht="15">
      <c r="A313" s="154"/>
      <c r="B313" s="155"/>
      <c r="C313" s="160">
        <v>1528.14</v>
      </c>
      <c r="D313" s="160">
        <v>252.17</v>
      </c>
      <c r="E313" s="160">
        <v>253.56</v>
      </c>
      <c r="F313" s="160">
        <v>254.52</v>
      </c>
      <c r="G313" s="160">
        <v>255.09</v>
      </c>
      <c r="H313" s="160">
        <v>256.3</v>
      </c>
      <c r="I313" s="160">
        <v>256.5</v>
      </c>
      <c r="J313" s="155" t="s">
        <v>59</v>
      </c>
      <c r="K313" s="157" t="s">
        <v>11</v>
      </c>
      <c r="L313" s="8" t="s">
        <v>17</v>
      </c>
      <c r="M313" s="10">
        <f aca="true" t="shared" si="61" ref="M313:M327">SUM(N313:R313)</f>
        <v>0</v>
      </c>
      <c r="N313" s="90">
        <v>0</v>
      </c>
      <c r="O313" s="90">
        <v>0</v>
      </c>
      <c r="P313" s="90">
        <v>0</v>
      </c>
      <c r="Q313" s="90">
        <v>0</v>
      </c>
      <c r="R313" s="90">
        <v>0</v>
      </c>
    </row>
    <row r="314" spans="1:18" s="12" customFormat="1" ht="15">
      <c r="A314" s="154"/>
      <c r="B314" s="155"/>
      <c r="C314" s="160"/>
      <c r="D314" s="160"/>
      <c r="E314" s="160"/>
      <c r="F314" s="160"/>
      <c r="G314" s="160"/>
      <c r="H314" s="160"/>
      <c r="I314" s="160"/>
      <c r="J314" s="155"/>
      <c r="K314" s="157"/>
      <c r="L314" s="13" t="s">
        <v>19</v>
      </c>
      <c r="M314" s="10">
        <f t="shared" si="61"/>
        <v>0</v>
      </c>
      <c r="N314" s="90">
        <v>0</v>
      </c>
      <c r="O314" s="90">
        <v>0</v>
      </c>
      <c r="P314" s="90">
        <v>0</v>
      </c>
      <c r="Q314" s="90">
        <v>0</v>
      </c>
      <c r="R314" s="90">
        <v>0</v>
      </c>
    </row>
    <row r="315" spans="1:18" s="12" customFormat="1" ht="15">
      <c r="A315" s="154"/>
      <c r="B315" s="155"/>
      <c r="C315" s="160"/>
      <c r="D315" s="160"/>
      <c r="E315" s="160"/>
      <c r="F315" s="160"/>
      <c r="G315" s="160"/>
      <c r="H315" s="160"/>
      <c r="I315" s="160"/>
      <c r="J315" s="155"/>
      <c r="K315" s="157"/>
      <c r="L315" s="14" t="s">
        <v>20</v>
      </c>
      <c r="M315" s="10">
        <f t="shared" si="61"/>
        <v>1755.6</v>
      </c>
      <c r="N315" s="90">
        <v>304.9</v>
      </c>
      <c r="O315" s="90">
        <v>323.6</v>
      </c>
      <c r="P315" s="90">
        <v>349.2</v>
      </c>
      <c r="Q315" s="90">
        <v>365.9</v>
      </c>
      <c r="R315" s="90">
        <v>412</v>
      </c>
    </row>
    <row r="316" spans="1:18" s="12" customFormat="1" ht="15">
      <c r="A316" s="154"/>
      <c r="B316" s="155"/>
      <c r="C316" s="160"/>
      <c r="D316" s="160"/>
      <c r="E316" s="160"/>
      <c r="F316" s="160"/>
      <c r="G316" s="160"/>
      <c r="H316" s="160"/>
      <c r="I316" s="160"/>
      <c r="J316" s="155"/>
      <c r="K316" s="158" t="s">
        <v>12</v>
      </c>
      <c r="L316" s="8" t="s">
        <v>17</v>
      </c>
      <c r="M316" s="10">
        <f t="shared" si="61"/>
        <v>0</v>
      </c>
      <c r="N316" s="90">
        <v>0</v>
      </c>
      <c r="O316" s="90">
        <v>0</v>
      </c>
      <c r="P316" s="90">
        <v>0</v>
      </c>
      <c r="Q316" s="90">
        <v>0</v>
      </c>
      <c r="R316" s="90">
        <v>0</v>
      </c>
    </row>
    <row r="317" spans="1:18" s="12" customFormat="1" ht="15">
      <c r="A317" s="154"/>
      <c r="B317" s="155"/>
      <c r="C317" s="156">
        <v>15.66</v>
      </c>
      <c r="D317" s="156">
        <v>2.61</v>
      </c>
      <c r="E317" s="156">
        <v>2.61</v>
      </c>
      <c r="F317" s="156">
        <v>2.61</v>
      </c>
      <c r="G317" s="156">
        <v>2.61</v>
      </c>
      <c r="H317" s="156">
        <v>2.61</v>
      </c>
      <c r="I317" s="156">
        <v>2.61</v>
      </c>
      <c r="J317" s="155"/>
      <c r="K317" s="158"/>
      <c r="L317" s="13" t="s">
        <v>19</v>
      </c>
      <c r="M317" s="10">
        <f t="shared" si="61"/>
        <v>1251</v>
      </c>
      <c r="N317" s="90">
        <v>200</v>
      </c>
      <c r="O317" s="90">
        <v>220</v>
      </c>
      <c r="P317" s="90">
        <v>250</v>
      </c>
      <c r="Q317" s="90">
        <v>271</v>
      </c>
      <c r="R317" s="90">
        <v>310</v>
      </c>
    </row>
    <row r="318" spans="1:18" s="12" customFormat="1" ht="15">
      <c r="A318" s="154"/>
      <c r="B318" s="155"/>
      <c r="C318" s="156"/>
      <c r="D318" s="156"/>
      <c r="E318" s="156"/>
      <c r="F318" s="156"/>
      <c r="G318" s="156"/>
      <c r="H318" s="156"/>
      <c r="I318" s="156"/>
      <c r="J318" s="155"/>
      <c r="K318" s="158"/>
      <c r="L318" s="14" t="s">
        <v>20</v>
      </c>
      <c r="M318" s="10">
        <f t="shared" si="61"/>
        <v>0</v>
      </c>
      <c r="N318" s="90"/>
      <c r="O318" s="90"/>
      <c r="P318" s="90"/>
      <c r="Q318" s="90"/>
      <c r="R318" s="90"/>
    </row>
    <row r="319" spans="1:18" s="12" customFormat="1" ht="15">
      <c r="A319" s="154"/>
      <c r="B319" s="155"/>
      <c r="C319" s="156"/>
      <c r="D319" s="156"/>
      <c r="E319" s="156"/>
      <c r="F319" s="156"/>
      <c r="G319" s="156"/>
      <c r="H319" s="156"/>
      <c r="I319" s="156"/>
      <c r="J319" s="155"/>
      <c r="K319" s="135" t="s">
        <v>13</v>
      </c>
      <c r="L319" s="8" t="s">
        <v>17</v>
      </c>
      <c r="M319" s="10">
        <f t="shared" si="61"/>
        <v>0</v>
      </c>
      <c r="N319" s="90">
        <v>0</v>
      </c>
      <c r="O319" s="90">
        <v>0</v>
      </c>
      <c r="P319" s="90">
        <v>0</v>
      </c>
      <c r="Q319" s="90">
        <v>0</v>
      </c>
      <c r="R319" s="90">
        <v>0</v>
      </c>
    </row>
    <row r="320" spans="1:18" s="12" customFormat="1" ht="15">
      <c r="A320" s="154"/>
      <c r="B320" s="155"/>
      <c r="C320" s="156">
        <v>0.6</v>
      </c>
      <c r="D320" s="156">
        <v>0.1</v>
      </c>
      <c r="E320" s="156">
        <v>0.1</v>
      </c>
      <c r="F320" s="156">
        <v>0.1</v>
      </c>
      <c r="G320" s="156">
        <v>0.1</v>
      </c>
      <c r="H320" s="156">
        <v>0.1</v>
      </c>
      <c r="I320" s="156">
        <v>0.1</v>
      </c>
      <c r="J320" s="155"/>
      <c r="K320" s="135"/>
      <c r="L320" s="13" t="s">
        <v>19</v>
      </c>
      <c r="M320" s="10">
        <f t="shared" si="61"/>
        <v>0</v>
      </c>
      <c r="N320" s="90">
        <v>0</v>
      </c>
      <c r="O320" s="90">
        <v>0</v>
      </c>
      <c r="P320" s="90">
        <v>0</v>
      </c>
      <c r="Q320" s="90">
        <v>0</v>
      </c>
      <c r="R320" s="90">
        <v>0</v>
      </c>
    </row>
    <row r="321" spans="1:18" s="12" customFormat="1" ht="15">
      <c r="A321" s="154"/>
      <c r="B321" s="155"/>
      <c r="C321" s="156"/>
      <c r="D321" s="156"/>
      <c r="E321" s="156"/>
      <c r="F321" s="156"/>
      <c r="G321" s="156"/>
      <c r="H321" s="156"/>
      <c r="I321" s="156"/>
      <c r="J321" s="155"/>
      <c r="K321" s="135"/>
      <c r="L321" s="14" t="s">
        <v>20</v>
      </c>
      <c r="M321" s="10">
        <f t="shared" si="61"/>
        <v>16.1</v>
      </c>
      <c r="N321" s="90">
        <v>2.6</v>
      </c>
      <c r="O321" s="90">
        <v>3</v>
      </c>
      <c r="P321" s="90">
        <v>3.5</v>
      </c>
      <c r="Q321" s="90">
        <v>3.5</v>
      </c>
      <c r="R321" s="90">
        <v>3.5</v>
      </c>
    </row>
    <row r="322" spans="1:18" s="12" customFormat="1" ht="15">
      <c r="A322" s="154"/>
      <c r="B322" s="155"/>
      <c r="C322" s="156"/>
      <c r="D322" s="156"/>
      <c r="E322" s="156"/>
      <c r="F322" s="156"/>
      <c r="G322" s="156"/>
      <c r="H322" s="156"/>
      <c r="I322" s="156"/>
      <c r="J322" s="155"/>
      <c r="K322" s="135" t="s">
        <v>14</v>
      </c>
      <c r="L322" s="8" t="s">
        <v>17</v>
      </c>
      <c r="M322" s="10">
        <f t="shared" si="61"/>
        <v>0</v>
      </c>
      <c r="N322" s="90">
        <v>0</v>
      </c>
      <c r="O322" s="90">
        <v>0</v>
      </c>
      <c r="P322" s="90">
        <v>0</v>
      </c>
      <c r="Q322" s="90">
        <v>0</v>
      </c>
      <c r="R322" s="90">
        <v>0</v>
      </c>
    </row>
    <row r="323" spans="1:18" s="12" customFormat="1" ht="15">
      <c r="A323" s="154"/>
      <c r="B323" s="155"/>
      <c r="C323" s="30">
        <v>105.54</v>
      </c>
      <c r="D323" s="30">
        <v>17.24</v>
      </c>
      <c r="E323" s="30">
        <v>17.54</v>
      </c>
      <c r="F323" s="30">
        <v>17.64</v>
      </c>
      <c r="G323" s="30">
        <v>17.64</v>
      </c>
      <c r="H323" s="30">
        <v>17.74</v>
      </c>
      <c r="I323" s="30">
        <v>17.74</v>
      </c>
      <c r="J323" s="155"/>
      <c r="K323" s="135"/>
      <c r="L323" s="13" t="s">
        <v>19</v>
      </c>
      <c r="M323" s="10">
        <f t="shared" si="61"/>
        <v>0</v>
      </c>
      <c r="N323" s="90">
        <v>0</v>
      </c>
      <c r="O323" s="90">
        <v>0</v>
      </c>
      <c r="P323" s="90">
        <v>0</v>
      </c>
      <c r="Q323" s="90">
        <v>0</v>
      </c>
      <c r="R323" s="90">
        <v>0</v>
      </c>
    </row>
    <row r="324" spans="1:18" s="12" customFormat="1" ht="15">
      <c r="A324" s="154"/>
      <c r="B324" s="155"/>
      <c r="C324" s="68">
        <v>80.52</v>
      </c>
      <c r="D324" s="68">
        <v>12.65</v>
      </c>
      <c r="E324" s="68">
        <v>12.87</v>
      </c>
      <c r="F324" s="68">
        <v>13.25</v>
      </c>
      <c r="G324" s="68">
        <v>13.35</v>
      </c>
      <c r="H324" s="68">
        <v>13.95</v>
      </c>
      <c r="I324" s="68">
        <v>14.45</v>
      </c>
      <c r="J324" s="155"/>
      <c r="K324" s="135"/>
      <c r="L324" s="14" t="s">
        <v>20</v>
      </c>
      <c r="M324" s="10">
        <f t="shared" si="61"/>
        <v>0</v>
      </c>
      <c r="N324" s="90">
        <v>0</v>
      </c>
      <c r="O324" s="90">
        <v>0</v>
      </c>
      <c r="P324" s="90">
        <v>0</v>
      </c>
      <c r="Q324" s="90">
        <v>0</v>
      </c>
      <c r="R324" s="90">
        <v>0</v>
      </c>
    </row>
    <row r="325" spans="1:18" s="12" customFormat="1" ht="15">
      <c r="A325" s="144" t="s">
        <v>21</v>
      </c>
      <c r="B325" s="144"/>
      <c r="C325" s="17"/>
      <c r="D325" s="17"/>
      <c r="E325" s="17"/>
      <c r="F325" s="17"/>
      <c r="G325" s="17"/>
      <c r="H325" s="17"/>
      <c r="I325" s="17"/>
      <c r="J325" s="144"/>
      <c r="K325" s="144"/>
      <c r="L325" s="8" t="s">
        <v>17</v>
      </c>
      <c r="M325" s="19">
        <f t="shared" si="61"/>
        <v>0</v>
      </c>
      <c r="N325" s="91">
        <f aca="true" t="shared" si="62" ref="N325:R327">N313+N316+N319+N322</f>
        <v>0</v>
      </c>
      <c r="O325" s="91">
        <f t="shared" si="62"/>
        <v>0</v>
      </c>
      <c r="P325" s="91">
        <f t="shared" si="62"/>
        <v>0</v>
      </c>
      <c r="Q325" s="91">
        <f t="shared" si="62"/>
        <v>0</v>
      </c>
      <c r="R325" s="91">
        <f t="shared" si="62"/>
        <v>0</v>
      </c>
    </row>
    <row r="326" spans="1:18" s="12" customFormat="1" ht="15">
      <c r="A326" s="136"/>
      <c r="B326" s="136"/>
      <c r="C326" s="17"/>
      <c r="D326" s="17"/>
      <c r="E326" s="17"/>
      <c r="F326" s="17"/>
      <c r="G326" s="17"/>
      <c r="H326" s="17"/>
      <c r="I326" s="17"/>
      <c r="J326" s="136"/>
      <c r="K326" s="136"/>
      <c r="L326" s="13" t="s">
        <v>19</v>
      </c>
      <c r="M326" s="22">
        <f t="shared" si="61"/>
        <v>1251</v>
      </c>
      <c r="N326" s="92">
        <f t="shared" si="62"/>
        <v>200</v>
      </c>
      <c r="O326" s="92">
        <f t="shared" si="62"/>
        <v>220</v>
      </c>
      <c r="P326" s="92">
        <f t="shared" si="62"/>
        <v>250</v>
      </c>
      <c r="Q326" s="92">
        <f t="shared" si="62"/>
        <v>271</v>
      </c>
      <c r="R326" s="92">
        <f t="shared" si="62"/>
        <v>310</v>
      </c>
    </row>
    <row r="327" spans="1:18" s="12" customFormat="1" ht="15">
      <c r="A327" s="136"/>
      <c r="B327" s="136"/>
      <c r="C327" s="17"/>
      <c r="D327" s="17"/>
      <c r="E327" s="17"/>
      <c r="F327" s="17"/>
      <c r="G327" s="17"/>
      <c r="H327" s="17"/>
      <c r="I327" s="17"/>
      <c r="J327" s="136"/>
      <c r="K327" s="136"/>
      <c r="L327" s="14" t="s">
        <v>20</v>
      </c>
      <c r="M327" s="25">
        <f t="shared" si="61"/>
        <v>1771.6999999999998</v>
      </c>
      <c r="N327" s="93">
        <f t="shared" si="62"/>
        <v>307.5</v>
      </c>
      <c r="O327" s="93">
        <f t="shared" si="62"/>
        <v>326.6</v>
      </c>
      <c r="P327" s="93">
        <f t="shared" si="62"/>
        <v>352.7</v>
      </c>
      <c r="Q327" s="93">
        <f t="shared" si="62"/>
        <v>369.4</v>
      </c>
      <c r="R327" s="93">
        <f t="shared" si="62"/>
        <v>415.5</v>
      </c>
    </row>
    <row r="328" spans="1:18" s="12" customFormat="1" ht="15">
      <c r="A328" s="137"/>
      <c r="B328" s="137"/>
      <c r="C328" s="17"/>
      <c r="D328" s="17"/>
      <c r="E328" s="17"/>
      <c r="F328" s="17"/>
      <c r="G328" s="17"/>
      <c r="H328" s="17"/>
      <c r="I328" s="17"/>
      <c r="J328" s="137"/>
      <c r="K328" s="137"/>
      <c r="L328" s="27" t="s">
        <v>21</v>
      </c>
      <c r="M328" s="29">
        <f aca="true" t="shared" si="63" ref="M328:R328">SUM(M325:M327)</f>
        <v>3022.7</v>
      </c>
      <c r="N328" s="29">
        <f t="shared" si="63"/>
        <v>507.5</v>
      </c>
      <c r="O328" s="29">
        <f t="shared" si="63"/>
        <v>546.6</v>
      </c>
      <c r="P328" s="29">
        <f t="shared" si="63"/>
        <v>602.7</v>
      </c>
      <c r="Q328" s="29">
        <f t="shared" si="63"/>
        <v>640.4</v>
      </c>
      <c r="R328" s="29">
        <f t="shared" si="63"/>
        <v>725.5</v>
      </c>
    </row>
    <row r="329" spans="1:18" s="12" customFormat="1" ht="15">
      <c r="A329" s="153"/>
      <c r="B329" s="153"/>
      <c r="C329" s="34"/>
      <c r="D329" s="34"/>
      <c r="E329" s="34"/>
      <c r="F329" s="34"/>
      <c r="G329" s="34"/>
      <c r="H329" s="34"/>
      <c r="I329" s="34"/>
      <c r="J329" s="159" t="s">
        <v>61</v>
      </c>
      <c r="K329" s="157" t="s">
        <v>11</v>
      </c>
      <c r="L329" s="8" t="s">
        <v>17</v>
      </c>
      <c r="M329" s="10">
        <f aca="true" t="shared" si="64" ref="M329:M343">SUM(N329:R329)</f>
        <v>0</v>
      </c>
      <c r="N329" s="90">
        <v>0</v>
      </c>
      <c r="O329" s="90">
        <v>0</v>
      </c>
      <c r="P329" s="90">
        <v>0</v>
      </c>
      <c r="Q329" s="90">
        <v>0</v>
      </c>
      <c r="R329" s="90">
        <v>0</v>
      </c>
    </row>
    <row r="330" spans="1:18" s="12" customFormat="1" ht="15">
      <c r="A330" s="153"/>
      <c r="B330" s="153"/>
      <c r="C330" s="34"/>
      <c r="D330" s="34"/>
      <c r="E330" s="34"/>
      <c r="F330" s="34"/>
      <c r="G330" s="34"/>
      <c r="H330" s="34"/>
      <c r="I330" s="34"/>
      <c r="J330" s="159"/>
      <c r="K330" s="157"/>
      <c r="L330" s="13" t="s">
        <v>19</v>
      </c>
      <c r="M330" s="10">
        <f t="shared" si="64"/>
        <v>0</v>
      </c>
      <c r="N330" s="90">
        <v>0</v>
      </c>
      <c r="O330" s="90">
        <v>0</v>
      </c>
      <c r="P330" s="90">
        <v>0</v>
      </c>
      <c r="Q330" s="90">
        <v>0</v>
      </c>
      <c r="R330" s="90">
        <v>0</v>
      </c>
    </row>
    <row r="331" spans="1:18" s="12" customFormat="1" ht="15">
      <c r="A331" s="153"/>
      <c r="B331" s="153"/>
      <c r="C331" s="34"/>
      <c r="D331" s="34"/>
      <c r="E331" s="34"/>
      <c r="F331" s="34"/>
      <c r="G331" s="34"/>
      <c r="H331" s="34"/>
      <c r="I331" s="34"/>
      <c r="J331" s="159"/>
      <c r="K331" s="157"/>
      <c r="L331" s="14" t="s">
        <v>20</v>
      </c>
      <c r="M331" s="10">
        <f t="shared" si="64"/>
        <v>520</v>
      </c>
      <c r="N331" s="90">
        <v>30</v>
      </c>
      <c r="O331" s="90">
        <v>30</v>
      </c>
      <c r="P331" s="90">
        <v>385</v>
      </c>
      <c r="Q331" s="90">
        <v>35</v>
      </c>
      <c r="R331" s="90">
        <v>40</v>
      </c>
    </row>
    <row r="332" spans="1:18" s="12" customFormat="1" ht="15">
      <c r="A332" s="153"/>
      <c r="B332" s="153"/>
      <c r="C332" s="34"/>
      <c r="D332" s="34"/>
      <c r="E332" s="34"/>
      <c r="F332" s="34"/>
      <c r="G332" s="34"/>
      <c r="H332" s="34"/>
      <c r="I332" s="34"/>
      <c r="J332" s="159"/>
      <c r="K332" s="158" t="s">
        <v>12</v>
      </c>
      <c r="L332" s="8" t="s">
        <v>17</v>
      </c>
      <c r="M332" s="10">
        <f t="shared" si="64"/>
        <v>0</v>
      </c>
      <c r="N332" s="90">
        <v>0</v>
      </c>
      <c r="O332" s="90">
        <v>0</v>
      </c>
      <c r="P332" s="90">
        <v>0</v>
      </c>
      <c r="Q332" s="90">
        <v>0</v>
      </c>
      <c r="R332" s="90">
        <v>0</v>
      </c>
    </row>
    <row r="333" spans="1:18" s="12" customFormat="1" ht="15">
      <c r="A333" s="153"/>
      <c r="B333" s="153"/>
      <c r="C333" s="34"/>
      <c r="D333" s="34"/>
      <c r="E333" s="34"/>
      <c r="F333" s="34"/>
      <c r="G333" s="34"/>
      <c r="H333" s="34"/>
      <c r="I333" s="34"/>
      <c r="J333" s="159"/>
      <c r="K333" s="158"/>
      <c r="L333" s="13" t="s">
        <v>19</v>
      </c>
      <c r="M333" s="10">
        <f t="shared" si="64"/>
        <v>0</v>
      </c>
      <c r="N333" s="90">
        <v>0</v>
      </c>
      <c r="O333" s="90">
        <v>0</v>
      </c>
      <c r="P333" s="90">
        <v>0</v>
      </c>
      <c r="Q333" s="90">
        <v>0</v>
      </c>
      <c r="R333" s="90">
        <v>0</v>
      </c>
    </row>
    <row r="334" spans="1:18" s="12" customFormat="1" ht="15">
      <c r="A334" s="153"/>
      <c r="B334" s="153"/>
      <c r="C334" s="34"/>
      <c r="D334" s="34"/>
      <c r="E334" s="34"/>
      <c r="F334" s="34"/>
      <c r="G334" s="34"/>
      <c r="H334" s="34"/>
      <c r="I334" s="34"/>
      <c r="J334" s="159"/>
      <c r="K334" s="158"/>
      <c r="L334" s="14" t="s">
        <v>20</v>
      </c>
      <c r="M334" s="10">
        <f t="shared" si="64"/>
        <v>0</v>
      </c>
      <c r="N334" s="90">
        <v>0</v>
      </c>
      <c r="O334" s="90">
        <v>0</v>
      </c>
      <c r="P334" s="90">
        <v>0</v>
      </c>
      <c r="Q334" s="90">
        <v>0</v>
      </c>
      <c r="R334" s="90">
        <v>0</v>
      </c>
    </row>
    <row r="335" spans="1:18" s="12" customFormat="1" ht="15">
      <c r="A335" s="153"/>
      <c r="B335" s="153"/>
      <c r="C335" s="34"/>
      <c r="D335" s="34"/>
      <c r="E335" s="34"/>
      <c r="F335" s="34"/>
      <c r="G335" s="34"/>
      <c r="H335" s="34"/>
      <c r="I335" s="34"/>
      <c r="J335" s="159"/>
      <c r="K335" s="135" t="s">
        <v>13</v>
      </c>
      <c r="L335" s="8" t="s">
        <v>17</v>
      </c>
      <c r="M335" s="10">
        <f t="shared" si="64"/>
        <v>0</v>
      </c>
      <c r="N335" s="90">
        <v>0</v>
      </c>
      <c r="O335" s="90">
        <v>0</v>
      </c>
      <c r="P335" s="90">
        <v>0</v>
      </c>
      <c r="Q335" s="90">
        <v>0</v>
      </c>
      <c r="R335" s="90">
        <v>0</v>
      </c>
    </row>
    <row r="336" spans="1:18" s="12" customFormat="1" ht="15">
      <c r="A336" s="153"/>
      <c r="B336" s="153"/>
      <c r="C336" s="34"/>
      <c r="D336" s="34"/>
      <c r="E336" s="34"/>
      <c r="F336" s="34"/>
      <c r="G336" s="34"/>
      <c r="H336" s="34"/>
      <c r="I336" s="34"/>
      <c r="J336" s="159"/>
      <c r="K336" s="135"/>
      <c r="L336" s="13" t="s">
        <v>19</v>
      </c>
      <c r="M336" s="10">
        <f t="shared" si="64"/>
        <v>0</v>
      </c>
      <c r="N336" s="90">
        <v>0</v>
      </c>
      <c r="O336" s="90">
        <v>0</v>
      </c>
      <c r="P336" s="90">
        <v>0</v>
      </c>
      <c r="Q336" s="90">
        <v>0</v>
      </c>
      <c r="R336" s="90">
        <v>0</v>
      </c>
    </row>
    <row r="337" spans="1:18" s="12" customFormat="1" ht="15">
      <c r="A337" s="153"/>
      <c r="B337" s="153"/>
      <c r="C337" s="34"/>
      <c r="D337" s="34"/>
      <c r="E337" s="34"/>
      <c r="F337" s="34"/>
      <c r="G337" s="34"/>
      <c r="H337" s="34"/>
      <c r="I337" s="34"/>
      <c r="J337" s="159"/>
      <c r="K337" s="135"/>
      <c r="L337" s="14" t="s">
        <v>20</v>
      </c>
      <c r="M337" s="10">
        <f t="shared" si="64"/>
        <v>0</v>
      </c>
      <c r="N337" s="90">
        <v>0</v>
      </c>
      <c r="O337" s="90">
        <v>0</v>
      </c>
      <c r="P337" s="90">
        <v>0</v>
      </c>
      <c r="Q337" s="90">
        <v>0</v>
      </c>
      <c r="R337" s="90">
        <v>0</v>
      </c>
    </row>
    <row r="338" spans="1:18" s="12" customFormat="1" ht="15">
      <c r="A338" s="153"/>
      <c r="B338" s="153"/>
      <c r="C338" s="34"/>
      <c r="D338" s="34"/>
      <c r="E338" s="34"/>
      <c r="F338" s="34"/>
      <c r="G338" s="34"/>
      <c r="H338" s="34"/>
      <c r="I338" s="34"/>
      <c r="J338" s="159"/>
      <c r="K338" s="135" t="s">
        <v>14</v>
      </c>
      <c r="L338" s="8" t="s">
        <v>17</v>
      </c>
      <c r="M338" s="10">
        <f t="shared" si="64"/>
        <v>0</v>
      </c>
      <c r="N338" s="90">
        <v>0</v>
      </c>
      <c r="O338" s="90">
        <v>0</v>
      </c>
      <c r="P338" s="90">
        <v>0</v>
      </c>
      <c r="Q338" s="90">
        <v>0</v>
      </c>
      <c r="R338" s="90">
        <v>0</v>
      </c>
    </row>
    <row r="339" spans="1:18" s="12" customFormat="1" ht="15">
      <c r="A339" s="153"/>
      <c r="B339" s="153"/>
      <c r="C339" s="34"/>
      <c r="D339" s="34"/>
      <c r="E339" s="34"/>
      <c r="F339" s="34"/>
      <c r="G339" s="34"/>
      <c r="H339" s="34"/>
      <c r="I339" s="34"/>
      <c r="J339" s="159"/>
      <c r="K339" s="135"/>
      <c r="L339" s="13" t="s">
        <v>19</v>
      </c>
      <c r="M339" s="10">
        <f t="shared" si="64"/>
        <v>0</v>
      </c>
      <c r="N339" s="90">
        <v>0</v>
      </c>
      <c r="O339" s="90">
        <v>0</v>
      </c>
      <c r="P339" s="90">
        <v>0</v>
      </c>
      <c r="Q339" s="90">
        <v>0</v>
      </c>
      <c r="R339" s="90">
        <v>0</v>
      </c>
    </row>
    <row r="340" spans="1:18" s="12" customFormat="1" ht="15">
      <c r="A340" s="153"/>
      <c r="B340" s="153"/>
      <c r="C340" s="34"/>
      <c r="D340" s="34"/>
      <c r="E340" s="34"/>
      <c r="F340" s="34"/>
      <c r="G340" s="34"/>
      <c r="H340" s="34"/>
      <c r="I340" s="34"/>
      <c r="J340" s="159"/>
      <c r="K340" s="135"/>
      <c r="L340" s="14" t="s">
        <v>20</v>
      </c>
      <c r="M340" s="10">
        <f t="shared" si="64"/>
        <v>0</v>
      </c>
      <c r="N340" s="90">
        <v>0</v>
      </c>
      <c r="O340" s="90">
        <v>0</v>
      </c>
      <c r="P340" s="90">
        <v>0</v>
      </c>
      <c r="Q340" s="90">
        <v>0</v>
      </c>
      <c r="R340" s="90">
        <v>0</v>
      </c>
    </row>
    <row r="341" spans="1:18" s="12" customFormat="1" ht="15">
      <c r="A341" s="144" t="s">
        <v>21</v>
      </c>
      <c r="B341" s="144"/>
      <c r="C341" s="17"/>
      <c r="D341" s="17"/>
      <c r="E341" s="17"/>
      <c r="F341" s="17"/>
      <c r="G341" s="17"/>
      <c r="H341" s="17"/>
      <c r="I341" s="17"/>
      <c r="J341" s="144"/>
      <c r="K341" s="144"/>
      <c r="L341" s="8" t="s">
        <v>17</v>
      </c>
      <c r="M341" s="19">
        <f t="shared" si="64"/>
        <v>0</v>
      </c>
      <c r="N341" s="91">
        <f aca="true" t="shared" si="65" ref="N341:R343">N329+N332+N335+N338</f>
        <v>0</v>
      </c>
      <c r="O341" s="91">
        <f t="shared" si="65"/>
        <v>0</v>
      </c>
      <c r="P341" s="91">
        <f t="shared" si="65"/>
        <v>0</v>
      </c>
      <c r="Q341" s="91">
        <f t="shared" si="65"/>
        <v>0</v>
      </c>
      <c r="R341" s="91">
        <f t="shared" si="65"/>
        <v>0</v>
      </c>
    </row>
    <row r="342" spans="1:18" s="12" customFormat="1" ht="15">
      <c r="A342" s="136"/>
      <c r="B342" s="136"/>
      <c r="C342" s="17"/>
      <c r="D342" s="17"/>
      <c r="E342" s="17"/>
      <c r="F342" s="17"/>
      <c r="G342" s="17"/>
      <c r="H342" s="17"/>
      <c r="I342" s="17"/>
      <c r="J342" s="136"/>
      <c r="K342" s="136"/>
      <c r="L342" s="13" t="s">
        <v>19</v>
      </c>
      <c r="M342" s="22">
        <f t="shared" si="64"/>
        <v>0</v>
      </c>
      <c r="N342" s="92">
        <f t="shared" si="65"/>
        <v>0</v>
      </c>
      <c r="O342" s="92">
        <f t="shared" si="65"/>
        <v>0</v>
      </c>
      <c r="P342" s="92">
        <f t="shared" si="65"/>
        <v>0</v>
      </c>
      <c r="Q342" s="92">
        <f t="shared" si="65"/>
        <v>0</v>
      </c>
      <c r="R342" s="92">
        <f t="shared" si="65"/>
        <v>0</v>
      </c>
    </row>
    <row r="343" spans="1:18" s="12" customFormat="1" ht="15">
      <c r="A343" s="136"/>
      <c r="B343" s="136"/>
      <c r="C343" s="17"/>
      <c r="D343" s="17"/>
      <c r="E343" s="17"/>
      <c r="F343" s="17"/>
      <c r="G343" s="17"/>
      <c r="H343" s="17"/>
      <c r="I343" s="17"/>
      <c r="J343" s="136"/>
      <c r="K343" s="136"/>
      <c r="L343" s="14" t="s">
        <v>20</v>
      </c>
      <c r="M343" s="25">
        <f t="shared" si="64"/>
        <v>520</v>
      </c>
      <c r="N343" s="93">
        <f t="shared" si="65"/>
        <v>30</v>
      </c>
      <c r="O343" s="93">
        <f t="shared" si="65"/>
        <v>30</v>
      </c>
      <c r="P343" s="93">
        <f t="shared" si="65"/>
        <v>385</v>
      </c>
      <c r="Q343" s="93">
        <f t="shared" si="65"/>
        <v>35</v>
      </c>
      <c r="R343" s="93">
        <f t="shared" si="65"/>
        <v>40</v>
      </c>
    </row>
    <row r="344" spans="1:18" s="12" customFormat="1" ht="15">
      <c r="A344" s="137"/>
      <c r="B344" s="137"/>
      <c r="C344" s="17"/>
      <c r="D344" s="17"/>
      <c r="E344" s="17"/>
      <c r="F344" s="17"/>
      <c r="G344" s="17"/>
      <c r="H344" s="17"/>
      <c r="I344" s="17"/>
      <c r="J344" s="137"/>
      <c r="K344" s="137"/>
      <c r="L344" s="27" t="s">
        <v>21</v>
      </c>
      <c r="M344" s="29">
        <f aca="true" t="shared" si="66" ref="M344:R344">SUM(M341:M343)</f>
        <v>520</v>
      </c>
      <c r="N344" s="29">
        <f t="shared" si="66"/>
        <v>30</v>
      </c>
      <c r="O344" s="29">
        <f t="shared" si="66"/>
        <v>30</v>
      </c>
      <c r="P344" s="29">
        <f t="shared" si="66"/>
        <v>385</v>
      </c>
      <c r="Q344" s="29">
        <f t="shared" si="66"/>
        <v>35</v>
      </c>
      <c r="R344" s="29">
        <f t="shared" si="66"/>
        <v>40</v>
      </c>
    </row>
    <row r="345" spans="1:18" s="12" customFormat="1" ht="15">
      <c r="A345" s="153"/>
      <c r="B345" s="153"/>
      <c r="C345" s="34"/>
      <c r="D345" s="34"/>
      <c r="E345" s="34"/>
      <c r="F345" s="34"/>
      <c r="G345" s="34"/>
      <c r="H345" s="34"/>
      <c r="I345" s="34"/>
      <c r="J345" s="159" t="s">
        <v>62</v>
      </c>
      <c r="K345" s="157" t="s">
        <v>11</v>
      </c>
      <c r="L345" s="8" t="s">
        <v>17</v>
      </c>
      <c r="M345" s="10">
        <f aca="true" t="shared" si="67" ref="M345:M359">SUM(N345:R345)</f>
        <v>0</v>
      </c>
      <c r="N345" s="90">
        <v>0</v>
      </c>
      <c r="O345" s="90">
        <v>0</v>
      </c>
      <c r="P345" s="90">
        <v>0</v>
      </c>
      <c r="Q345" s="90">
        <v>0</v>
      </c>
      <c r="R345" s="90">
        <v>0</v>
      </c>
    </row>
    <row r="346" spans="1:18" s="12" customFormat="1" ht="15">
      <c r="A346" s="153"/>
      <c r="B346" s="153"/>
      <c r="C346" s="34"/>
      <c r="D346" s="34"/>
      <c r="E346" s="34"/>
      <c r="F346" s="34"/>
      <c r="G346" s="34"/>
      <c r="H346" s="34"/>
      <c r="I346" s="34"/>
      <c r="J346" s="159"/>
      <c r="K346" s="157"/>
      <c r="L346" s="13" t="s">
        <v>19</v>
      </c>
      <c r="M346" s="10">
        <f t="shared" si="67"/>
        <v>0</v>
      </c>
      <c r="N346" s="90">
        <v>0</v>
      </c>
      <c r="O346" s="90">
        <v>0</v>
      </c>
      <c r="P346" s="90">
        <v>0</v>
      </c>
      <c r="Q346" s="90">
        <v>0</v>
      </c>
      <c r="R346" s="90">
        <v>0</v>
      </c>
    </row>
    <row r="347" spans="1:18" s="12" customFormat="1" ht="15">
      <c r="A347" s="153"/>
      <c r="B347" s="153"/>
      <c r="C347" s="34"/>
      <c r="D347" s="34"/>
      <c r="E347" s="34"/>
      <c r="F347" s="34"/>
      <c r="G347" s="34"/>
      <c r="H347" s="34"/>
      <c r="I347" s="34"/>
      <c r="J347" s="159"/>
      <c r="K347" s="157"/>
      <c r="L347" s="14" t="s">
        <v>20</v>
      </c>
      <c r="M347" s="10">
        <f t="shared" si="67"/>
        <v>2722.7000000000003</v>
      </c>
      <c r="N347" s="90">
        <v>1645.4</v>
      </c>
      <c r="O347" s="90">
        <v>162.9</v>
      </c>
      <c r="P347" s="90">
        <v>350.4</v>
      </c>
      <c r="Q347" s="90">
        <v>168.1</v>
      </c>
      <c r="R347" s="90">
        <v>395.9</v>
      </c>
    </row>
    <row r="348" spans="1:18" s="12" customFormat="1" ht="15">
      <c r="A348" s="153"/>
      <c r="B348" s="153"/>
      <c r="C348" s="34"/>
      <c r="D348" s="34"/>
      <c r="E348" s="34"/>
      <c r="F348" s="34"/>
      <c r="G348" s="34"/>
      <c r="H348" s="34"/>
      <c r="I348" s="34"/>
      <c r="J348" s="159"/>
      <c r="K348" s="158" t="s">
        <v>12</v>
      </c>
      <c r="L348" s="8" t="s">
        <v>17</v>
      </c>
      <c r="M348" s="10">
        <f t="shared" si="67"/>
        <v>0</v>
      </c>
      <c r="N348" s="90">
        <v>0</v>
      </c>
      <c r="O348" s="90">
        <v>0</v>
      </c>
      <c r="P348" s="90">
        <v>0</v>
      </c>
      <c r="Q348" s="90">
        <v>0</v>
      </c>
      <c r="R348" s="90">
        <v>0</v>
      </c>
    </row>
    <row r="349" spans="1:18" s="12" customFormat="1" ht="15">
      <c r="A349" s="153"/>
      <c r="B349" s="153"/>
      <c r="C349" s="34"/>
      <c r="D349" s="34"/>
      <c r="E349" s="34"/>
      <c r="F349" s="34"/>
      <c r="G349" s="34"/>
      <c r="H349" s="34"/>
      <c r="I349" s="34"/>
      <c r="J349" s="159"/>
      <c r="K349" s="158"/>
      <c r="L349" s="13" t="s">
        <v>19</v>
      </c>
      <c r="M349" s="10">
        <f t="shared" si="67"/>
        <v>1034.1</v>
      </c>
      <c r="N349" s="90">
        <v>246.8</v>
      </c>
      <c r="O349" s="90">
        <v>192.7</v>
      </c>
      <c r="P349" s="90">
        <v>209.9</v>
      </c>
      <c r="Q349" s="90">
        <v>210.5</v>
      </c>
      <c r="R349" s="90">
        <v>174.2</v>
      </c>
    </row>
    <row r="350" spans="1:18" s="12" customFormat="1" ht="15">
      <c r="A350" s="153"/>
      <c r="B350" s="153"/>
      <c r="C350" s="34"/>
      <c r="D350" s="34"/>
      <c r="E350" s="34"/>
      <c r="F350" s="34"/>
      <c r="G350" s="34"/>
      <c r="H350" s="34"/>
      <c r="I350" s="34"/>
      <c r="J350" s="159"/>
      <c r="K350" s="158"/>
      <c r="L350" s="14" t="s">
        <v>20</v>
      </c>
      <c r="M350" s="10">
        <f t="shared" si="67"/>
        <v>0</v>
      </c>
      <c r="N350" s="90"/>
      <c r="O350" s="90"/>
      <c r="P350" s="90"/>
      <c r="Q350" s="90"/>
      <c r="R350" s="90"/>
    </row>
    <row r="351" spans="1:18" s="12" customFormat="1" ht="15">
      <c r="A351" s="153"/>
      <c r="B351" s="153"/>
      <c r="C351" s="34"/>
      <c r="D351" s="34"/>
      <c r="E351" s="34"/>
      <c r="F351" s="34"/>
      <c r="G351" s="34"/>
      <c r="H351" s="34"/>
      <c r="I351" s="34"/>
      <c r="J351" s="159"/>
      <c r="K351" s="135" t="s">
        <v>13</v>
      </c>
      <c r="L351" s="8" t="s">
        <v>17</v>
      </c>
      <c r="M351" s="10">
        <f t="shared" si="67"/>
        <v>0</v>
      </c>
      <c r="N351" s="90">
        <v>0</v>
      </c>
      <c r="O351" s="90">
        <v>0</v>
      </c>
      <c r="P351" s="90">
        <v>0</v>
      </c>
      <c r="Q351" s="90">
        <v>0</v>
      </c>
      <c r="R351" s="90">
        <v>0</v>
      </c>
    </row>
    <row r="352" spans="1:18" s="12" customFormat="1" ht="15">
      <c r="A352" s="153"/>
      <c r="B352" s="153"/>
      <c r="C352" s="34"/>
      <c r="D352" s="34"/>
      <c r="E352" s="34"/>
      <c r="F352" s="34"/>
      <c r="G352" s="34"/>
      <c r="H352" s="34"/>
      <c r="I352" s="34"/>
      <c r="J352" s="159"/>
      <c r="K352" s="135"/>
      <c r="L352" s="13" t="s">
        <v>19</v>
      </c>
      <c r="M352" s="10">
        <f t="shared" si="67"/>
        <v>0</v>
      </c>
      <c r="N352" s="90">
        <v>0</v>
      </c>
      <c r="O352" s="90">
        <v>0</v>
      </c>
      <c r="P352" s="90">
        <v>0</v>
      </c>
      <c r="Q352" s="90">
        <v>0</v>
      </c>
      <c r="R352" s="90">
        <v>0</v>
      </c>
    </row>
    <row r="353" spans="1:18" s="12" customFormat="1" ht="15">
      <c r="A353" s="153"/>
      <c r="B353" s="153"/>
      <c r="C353" s="34"/>
      <c r="D353" s="34"/>
      <c r="E353" s="34"/>
      <c r="F353" s="34"/>
      <c r="G353" s="34"/>
      <c r="H353" s="34"/>
      <c r="I353" s="34"/>
      <c r="J353" s="159"/>
      <c r="K353" s="135"/>
      <c r="L353" s="14" t="s">
        <v>20</v>
      </c>
      <c r="M353" s="10">
        <f t="shared" si="67"/>
        <v>850</v>
      </c>
      <c r="N353" s="90">
        <v>100</v>
      </c>
      <c r="O353" s="90">
        <v>150</v>
      </c>
      <c r="P353" s="90">
        <v>200</v>
      </c>
      <c r="Q353" s="90">
        <v>200</v>
      </c>
      <c r="R353" s="90">
        <v>200</v>
      </c>
    </row>
    <row r="354" spans="1:18" s="12" customFormat="1" ht="15">
      <c r="A354" s="153"/>
      <c r="B354" s="153"/>
      <c r="C354" s="34"/>
      <c r="D354" s="34"/>
      <c r="E354" s="34"/>
      <c r="F354" s="34"/>
      <c r="G354" s="34"/>
      <c r="H354" s="34"/>
      <c r="I354" s="34"/>
      <c r="J354" s="159"/>
      <c r="K354" s="135" t="s">
        <v>14</v>
      </c>
      <c r="L354" s="8" t="s">
        <v>17</v>
      </c>
      <c r="M354" s="10">
        <f t="shared" si="67"/>
        <v>0</v>
      </c>
      <c r="N354" s="90">
        <v>0</v>
      </c>
      <c r="O354" s="90">
        <v>0</v>
      </c>
      <c r="P354" s="90">
        <v>0</v>
      </c>
      <c r="Q354" s="90">
        <v>0</v>
      </c>
      <c r="R354" s="90">
        <v>0</v>
      </c>
    </row>
    <row r="355" spans="1:18" s="12" customFormat="1" ht="15">
      <c r="A355" s="153"/>
      <c r="B355" s="153"/>
      <c r="C355" s="34"/>
      <c r="D355" s="34"/>
      <c r="E355" s="34"/>
      <c r="F355" s="34"/>
      <c r="G355" s="34"/>
      <c r="H355" s="34"/>
      <c r="I355" s="34"/>
      <c r="J355" s="159"/>
      <c r="K355" s="135"/>
      <c r="L355" s="13" t="s">
        <v>19</v>
      </c>
      <c r="M355" s="10">
        <f t="shared" si="67"/>
        <v>0</v>
      </c>
      <c r="N355" s="90">
        <v>0</v>
      </c>
      <c r="O355" s="90">
        <v>0</v>
      </c>
      <c r="P355" s="90">
        <v>0</v>
      </c>
      <c r="Q355" s="90">
        <v>0</v>
      </c>
      <c r="R355" s="90">
        <v>0</v>
      </c>
    </row>
    <row r="356" spans="1:18" s="12" customFormat="1" ht="15">
      <c r="A356" s="153"/>
      <c r="B356" s="153"/>
      <c r="C356" s="34"/>
      <c r="D356" s="34"/>
      <c r="E356" s="34"/>
      <c r="F356" s="34"/>
      <c r="G356" s="34"/>
      <c r="H356" s="34"/>
      <c r="I356" s="34"/>
      <c r="J356" s="159"/>
      <c r="K356" s="135"/>
      <c r="L356" s="14" t="s">
        <v>20</v>
      </c>
      <c r="M356" s="10">
        <f t="shared" si="67"/>
        <v>0</v>
      </c>
      <c r="N356" s="90">
        <v>0</v>
      </c>
      <c r="O356" s="90">
        <v>0</v>
      </c>
      <c r="P356" s="90">
        <v>0</v>
      </c>
      <c r="Q356" s="90">
        <v>0</v>
      </c>
      <c r="R356" s="90">
        <v>0</v>
      </c>
    </row>
    <row r="357" spans="1:18" s="12" customFormat="1" ht="15">
      <c r="A357" s="144" t="s">
        <v>21</v>
      </c>
      <c r="B357" s="144"/>
      <c r="C357" s="17"/>
      <c r="D357" s="17"/>
      <c r="E357" s="17"/>
      <c r="F357" s="17"/>
      <c r="G357" s="17"/>
      <c r="H357" s="17"/>
      <c r="I357" s="17"/>
      <c r="J357" s="144"/>
      <c r="K357" s="144"/>
      <c r="L357" s="8" t="s">
        <v>17</v>
      </c>
      <c r="M357" s="19">
        <f t="shared" si="67"/>
        <v>0</v>
      </c>
      <c r="N357" s="91">
        <f aca="true" t="shared" si="68" ref="N357:R359">N345+N348+N351+N354</f>
        <v>0</v>
      </c>
      <c r="O357" s="91">
        <f t="shared" si="68"/>
        <v>0</v>
      </c>
      <c r="P357" s="91">
        <f t="shared" si="68"/>
        <v>0</v>
      </c>
      <c r="Q357" s="91">
        <f t="shared" si="68"/>
        <v>0</v>
      </c>
      <c r="R357" s="91">
        <f t="shared" si="68"/>
        <v>0</v>
      </c>
    </row>
    <row r="358" spans="1:18" s="12" customFormat="1" ht="15">
      <c r="A358" s="136"/>
      <c r="B358" s="136"/>
      <c r="C358" s="17"/>
      <c r="D358" s="17"/>
      <c r="E358" s="17"/>
      <c r="F358" s="17"/>
      <c r="G358" s="17"/>
      <c r="H358" s="17"/>
      <c r="I358" s="17"/>
      <c r="J358" s="136"/>
      <c r="K358" s="136"/>
      <c r="L358" s="13" t="s">
        <v>19</v>
      </c>
      <c r="M358" s="22">
        <f t="shared" si="67"/>
        <v>1034.1</v>
      </c>
      <c r="N358" s="92">
        <f t="shared" si="68"/>
        <v>246.8</v>
      </c>
      <c r="O358" s="92">
        <f t="shared" si="68"/>
        <v>192.7</v>
      </c>
      <c r="P358" s="92">
        <f t="shared" si="68"/>
        <v>209.9</v>
      </c>
      <c r="Q358" s="92">
        <f t="shared" si="68"/>
        <v>210.5</v>
      </c>
      <c r="R358" s="92">
        <f t="shared" si="68"/>
        <v>174.2</v>
      </c>
    </row>
    <row r="359" spans="1:18" s="12" customFormat="1" ht="15">
      <c r="A359" s="136"/>
      <c r="B359" s="136"/>
      <c r="C359" s="17"/>
      <c r="D359" s="17"/>
      <c r="E359" s="17"/>
      <c r="F359" s="17"/>
      <c r="G359" s="17"/>
      <c r="H359" s="17"/>
      <c r="I359" s="17"/>
      <c r="J359" s="136"/>
      <c r="K359" s="136"/>
      <c r="L359" s="14" t="s">
        <v>20</v>
      </c>
      <c r="M359" s="25">
        <f t="shared" si="67"/>
        <v>3572.7000000000003</v>
      </c>
      <c r="N359" s="93">
        <f t="shared" si="68"/>
        <v>1745.4</v>
      </c>
      <c r="O359" s="93">
        <f t="shared" si="68"/>
        <v>312.9</v>
      </c>
      <c r="P359" s="93">
        <f t="shared" si="68"/>
        <v>550.4</v>
      </c>
      <c r="Q359" s="93">
        <f t="shared" si="68"/>
        <v>368.1</v>
      </c>
      <c r="R359" s="93">
        <f t="shared" si="68"/>
        <v>595.9</v>
      </c>
    </row>
    <row r="360" spans="1:18" s="12" customFormat="1" ht="15">
      <c r="A360" s="137"/>
      <c r="B360" s="137"/>
      <c r="C360" s="17"/>
      <c r="D360" s="17"/>
      <c r="E360" s="17"/>
      <c r="F360" s="17"/>
      <c r="G360" s="17"/>
      <c r="H360" s="17"/>
      <c r="I360" s="17"/>
      <c r="J360" s="137"/>
      <c r="K360" s="137"/>
      <c r="L360" s="27" t="s">
        <v>21</v>
      </c>
      <c r="M360" s="29">
        <f aca="true" t="shared" si="69" ref="M360:R360">SUM(M357:M359)</f>
        <v>4606.8</v>
      </c>
      <c r="N360" s="29">
        <f t="shared" si="69"/>
        <v>1992.2</v>
      </c>
      <c r="O360" s="29">
        <f t="shared" si="69"/>
        <v>505.59999999999997</v>
      </c>
      <c r="P360" s="29">
        <f t="shared" si="69"/>
        <v>760.3</v>
      </c>
      <c r="Q360" s="29">
        <f t="shared" si="69"/>
        <v>578.6</v>
      </c>
      <c r="R360" s="29">
        <f t="shared" si="69"/>
        <v>770.0999999999999</v>
      </c>
    </row>
    <row r="361" spans="1:18" s="12" customFormat="1" ht="15">
      <c r="A361" s="153"/>
      <c r="B361" s="155" t="s">
        <v>63</v>
      </c>
      <c r="C361" s="156">
        <v>1200</v>
      </c>
      <c r="D361" s="156">
        <v>205</v>
      </c>
      <c r="E361" s="156">
        <v>205</v>
      </c>
      <c r="F361" s="156">
        <v>200</v>
      </c>
      <c r="G361" s="156">
        <v>200</v>
      </c>
      <c r="H361" s="156">
        <v>200</v>
      </c>
      <c r="I361" s="156">
        <v>190</v>
      </c>
      <c r="J361" s="155" t="s">
        <v>64</v>
      </c>
      <c r="K361" s="157" t="s">
        <v>11</v>
      </c>
      <c r="L361" s="8" t="s">
        <v>17</v>
      </c>
      <c r="M361" s="10">
        <f aca="true" t="shared" si="70" ref="M361:M375">SUM(N361:R361)</f>
        <v>0</v>
      </c>
      <c r="N361" s="90">
        <v>0</v>
      </c>
      <c r="O361" s="90">
        <v>0</v>
      </c>
      <c r="P361" s="90">
        <v>0</v>
      </c>
      <c r="Q361" s="90">
        <v>0</v>
      </c>
      <c r="R361" s="90">
        <v>0</v>
      </c>
    </row>
    <row r="362" spans="1:18" s="12" customFormat="1" ht="15">
      <c r="A362" s="153"/>
      <c r="B362" s="155"/>
      <c r="C362" s="156"/>
      <c r="D362" s="156"/>
      <c r="E362" s="156"/>
      <c r="F362" s="156"/>
      <c r="G362" s="156"/>
      <c r="H362" s="156"/>
      <c r="I362" s="156"/>
      <c r="J362" s="155"/>
      <c r="K362" s="157"/>
      <c r="L362" s="13" t="s">
        <v>19</v>
      </c>
      <c r="M362" s="10">
        <f t="shared" si="70"/>
        <v>0</v>
      </c>
      <c r="N362" s="90">
        <v>0</v>
      </c>
      <c r="O362" s="90">
        <v>0</v>
      </c>
      <c r="P362" s="90">
        <v>0</v>
      </c>
      <c r="Q362" s="90">
        <v>0</v>
      </c>
      <c r="R362" s="90">
        <v>0</v>
      </c>
    </row>
    <row r="363" spans="1:18" s="12" customFormat="1" ht="15">
      <c r="A363" s="153"/>
      <c r="B363" s="155"/>
      <c r="C363" s="161">
        <v>36</v>
      </c>
      <c r="D363" s="161">
        <v>6.15</v>
      </c>
      <c r="E363" s="161">
        <v>6.15</v>
      </c>
      <c r="F363" s="161">
        <v>6</v>
      </c>
      <c r="G363" s="161">
        <v>6</v>
      </c>
      <c r="H363" s="161">
        <v>6</v>
      </c>
      <c r="I363" s="161">
        <v>5.7</v>
      </c>
      <c r="J363" s="155"/>
      <c r="K363" s="157"/>
      <c r="L363" s="14" t="s">
        <v>20</v>
      </c>
      <c r="M363" s="10">
        <f t="shared" si="70"/>
        <v>2909.1</v>
      </c>
      <c r="N363" s="90">
        <v>529.5</v>
      </c>
      <c r="O363" s="90">
        <v>560.4</v>
      </c>
      <c r="P363" s="90">
        <v>583.3</v>
      </c>
      <c r="Q363" s="90">
        <v>608</v>
      </c>
      <c r="R363" s="90">
        <v>627.9</v>
      </c>
    </row>
    <row r="364" spans="1:18" s="12" customFormat="1" ht="15">
      <c r="A364" s="153"/>
      <c r="B364" s="155"/>
      <c r="C364" s="161"/>
      <c r="D364" s="161"/>
      <c r="E364" s="161"/>
      <c r="F364" s="161"/>
      <c r="G364" s="161"/>
      <c r="H364" s="161"/>
      <c r="I364" s="161"/>
      <c r="J364" s="155"/>
      <c r="K364" s="158" t="s">
        <v>12</v>
      </c>
      <c r="L364" s="8" t="s">
        <v>17</v>
      </c>
      <c r="M364" s="10">
        <f t="shared" si="70"/>
        <v>0</v>
      </c>
      <c r="N364" s="90">
        <v>0</v>
      </c>
      <c r="O364" s="90">
        <v>0</v>
      </c>
      <c r="P364" s="90">
        <v>0</v>
      </c>
      <c r="Q364" s="90">
        <v>0</v>
      </c>
      <c r="R364" s="90">
        <v>0</v>
      </c>
    </row>
    <row r="365" spans="1:18" s="12" customFormat="1" ht="15">
      <c r="A365" s="153"/>
      <c r="B365" s="155"/>
      <c r="C365" s="163">
        <v>36</v>
      </c>
      <c r="D365" s="163">
        <v>6.15</v>
      </c>
      <c r="E365" s="163">
        <v>6.15</v>
      </c>
      <c r="F365" s="163">
        <v>6</v>
      </c>
      <c r="G365" s="163">
        <v>6</v>
      </c>
      <c r="H365" s="163">
        <v>6</v>
      </c>
      <c r="I365" s="163">
        <v>5.7</v>
      </c>
      <c r="J365" s="155"/>
      <c r="K365" s="158"/>
      <c r="L365" s="13" t="s">
        <v>19</v>
      </c>
      <c r="M365" s="10">
        <f t="shared" si="70"/>
        <v>603.1</v>
      </c>
      <c r="N365" s="90">
        <v>132.1</v>
      </c>
      <c r="O365" s="90">
        <v>130.55</v>
      </c>
      <c r="P365" s="90">
        <v>121.3</v>
      </c>
      <c r="Q365" s="90">
        <v>101.45</v>
      </c>
      <c r="R365" s="90">
        <v>117.7</v>
      </c>
    </row>
    <row r="366" spans="1:18" s="12" customFormat="1" ht="15">
      <c r="A366" s="153"/>
      <c r="B366" s="155"/>
      <c r="C366" s="163"/>
      <c r="D366" s="163"/>
      <c r="E366" s="163"/>
      <c r="F366" s="163"/>
      <c r="G366" s="163"/>
      <c r="H366" s="163"/>
      <c r="I366" s="163"/>
      <c r="J366" s="155"/>
      <c r="K366" s="158"/>
      <c r="L366" s="14" t="s">
        <v>20</v>
      </c>
      <c r="M366" s="10">
        <f t="shared" si="70"/>
        <v>0</v>
      </c>
      <c r="N366" s="90"/>
      <c r="O366" s="90"/>
      <c r="P366" s="90"/>
      <c r="Q366" s="90"/>
      <c r="R366" s="90"/>
    </row>
    <row r="367" spans="1:18" s="12" customFormat="1" ht="15">
      <c r="A367" s="153"/>
      <c r="B367" s="155"/>
      <c r="C367" s="32"/>
      <c r="D367" s="32"/>
      <c r="E367" s="32"/>
      <c r="F367" s="32"/>
      <c r="G367" s="32"/>
      <c r="H367" s="32"/>
      <c r="I367" s="32"/>
      <c r="J367" s="155"/>
      <c r="K367" s="135" t="s">
        <v>13</v>
      </c>
      <c r="L367" s="8" t="s">
        <v>17</v>
      </c>
      <c r="M367" s="10">
        <f t="shared" si="70"/>
        <v>0</v>
      </c>
      <c r="N367" s="90">
        <v>0</v>
      </c>
      <c r="O367" s="90">
        <v>0</v>
      </c>
      <c r="P367" s="90">
        <v>0</v>
      </c>
      <c r="Q367" s="90">
        <v>0</v>
      </c>
      <c r="R367" s="90">
        <v>0</v>
      </c>
    </row>
    <row r="368" spans="1:18" s="12" customFormat="1" ht="15">
      <c r="A368" s="153"/>
      <c r="B368" s="155"/>
      <c r="C368" s="161">
        <v>12</v>
      </c>
      <c r="D368" s="161">
        <v>2.05</v>
      </c>
      <c r="E368" s="161">
        <v>2.05</v>
      </c>
      <c r="F368" s="161">
        <v>2</v>
      </c>
      <c r="G368" s="161">
        <v>2</v>
      </c>
      <c r="H368" s="161">
        <v>2</v>
      </c>
      <c r="I368" s="161">
        <v>1.9</v>
      </c>
      <c r="J368" s="155"/>
      <c r="K368" s="135"/>
      <c r="L368" s="13" t="s">
        <v>19</v>
      </c>
      <c r="M368" s="10">
        <f t="shared" si="70"/>
        <v>0</v>
      </c>
      <c r="N368" s="90">
        <v>0</v>
      </c>
      <c r="O368" s="90">
        <v>0</v>
      </c>
      <c r="P368" s="90">
        <v>0</v>
      </c>
      <c r="Q368" s="90">
        <v>0</v>
      </c>
      <c r="R368" s="90">
        <v>0</v>
      </c>
    </row>
    <row r="369" spans="1:18" s="12" customFormat="1" ht="15">
      <c r="A369" s="153"/>
      <c r="B369" s="155"/>
      <c r="C369" s="162"/>
      <c r="D369" s="162"/>
      <c r="E369" s="162"/>
      <c r="F369" s="162"/>
      <c r="G369" s="162"/>
      <c r="H369" s="162"/>
      <c r="I369" s="162"/>
      <c r="J369" s="155"/>
      <c r="K369" s="135"/>
      <c r="L369" s="14" t="s">
        <v>20</v>
      </c>
      <c r="M369" s="10">
        <f t="shared" si="70"/>
        <v>300</v>
      </c>
      <c r="N369" s="90">
        <v>60</v>
      </c>
      <c r="O369" s="90">
        <v>60</v>
      </c>
      <c r="P369" s="90">
        <v>60</v>
      </c>
      <c r="Q369" s="90">
        <v>60</v>
      </c>
      <c r="R369" s="90">
        <v>60</v>
      </c>
    </row>
    <row r="370" spans="1:18" s="12" customFormat="1" ht="15">
      <c r="A370" s="153"/>
      <c r="B370" s="155"/>
      <c r="C370" s="32">
        <v>12</v>
      </c>
      <c r="D370" s="32">
        <v>2.05</v>
      </c>
      <c r="E370" s="32">
        <v>2.05</v>
      </c>
      <c r="F370" s="32">
        <v>2</v>
      </c>
      <c r="G370" s="32">
        <v>2</v>
      </c>
      <c r="H370" s="32">
        <v>2</v>
      </c>
      <c r="I370" s="32">
        <v>1.9</v>
      </c>
      <c r="J370" s="155"/>
      <c r="K370" s="135" t="s">
        <v>14</v>
      </c>
      <c r="L370" s="8" t="s">
        <v>17</v>
      </c>
      <c r="M370" s="10">
        <f t="shared" si="70"/>
        <v>13084.7</v>
      </c>
      <c r="N370" s="90">
        <v>2224.7</v>
      </c>
      <c r="O370" s="90">
        <v>2422</v>
      </c>
      <c r="P370" s="90">
        <v>2602</v>
      </c>
      <c r="Q370" s="90">
        <v>2834</v>
      </c>
      <c r="R370" s="90">
        <v>3002</v>
      </c>
    </row>
    <row r="371" spans="1:18" s="12" customFormat="1" ht="15">
      <c r="A371" s="153"/>
      <c r="B371" s="155"/>
      <c r="C371" s="32"/>
      <c r="D371" s="32"/>
      <c r="E371" s="32"/>
      <c r="F371" s="32"/>
      <c r="G371" s="32"/>
      <c r="H371" s="32"/>
      <c r="I371" s="32"/>
      <c r="J371" s="155"/>
      <c r="K371" s="135"/>
      <c r="L371" s="13" t="s">
        <v>19</v>
      </c>
      <c r="M371" s="10">
        <f t="shared" si="70"/>
        <v>0</v>
      </c>
      <c r="N371" s="90">
        <v>0</v>
      </c>
      <c r="O371" s="90">
        <v>0</v>
      </c>
      <c r="P371" s="90">
        <v>0</v>
      </c>
      <c r="Q371" s="90">
        <v>0</v>
      </c>
      <c r="R371" s="90">
        <v>0</v>
      </c>
    </row>
    <row r="372" spans="1:18" s="12" customFormat="1" ht="15">
      <c r="A372" s="153"/>
      <c r="B372" s="155"/>
      <c r="C372" s="32">
        <v>36</v>
      </c>
      <c r="D372" s="32">
        <v>6.15</v>
      </c>
      <c r="E372" s="32">
        <v>6.15</v>
      </c>
      <c r="F372" s="32">
        <v>6</v>
      </c>
      <c r="G372" s="32">
        <v>6</v>
      </c>
      <c r="H372" s="32">
        <v>6</v>
      </c>
      <c r="I372" s="32">
        <v>5.7</v>
      </c>
      <c r="J372" s="155"/>
      <c r="K372" s="135"/>
      <c r="L372" s="14" t="s">
        <v>20</v>
      </c>
      <c r="M372" s="10">
        <f t="shared" si="70"/>
        <v>0</v>
      </c>
      <c r="N372" s="90">
        <v>0</v>
      </c>
      <c r="O372" s="90">
        <v>0</v>
      </c>
      <c r="P372" s="90">
        <v>0</v>
      </c>
      <c r="Q372" s="90">
        <v>0</v>
      </c>
      <c r="R372" s="90">
        <v>0</v>
      </c>
    </row>
    <row r="373" spans="1:18" s="12" customFormat="1" ht="15">
      <c r="A373" s="144" t="s">
        <v>21</v>
      </c>
      <c r="B373" s="144"/>
      <c r="C373" s="17"/>
      <c r="D373" s="17"/>
      <c r="E373" s="17"/>
      <c r="F373" s="17"/>
      <c r="G373" s="17"/>
      <c r="H373" s="17"/>
      <c r="I373" s="17"/>
      <c r="J373" s="144"/>
      <c r="K373" s="144"/>
      <c r="L373" s="8" t="s">
        <v>17</v>
      </c>
      <c r="M373" s="19">
        <f t="shared" si="70"/>
        <v>13084.7</v>
      </c>
      <c r="N373" s="91">
        <f aca="true" t="shared" si="71" ref="N373:R375">N361+N364+N367+N370</f>
        <v>2224.7</v>
      </c>
      <c r="O373" s="91">
        <f t="shared" si="71"/>
        <v>2422</v>
      </c>
      <c r="P373" s="91">
        <f t="shared" si="71"/>
        <v>2602</v>
      </c>
      <c r="Q373" s="91">
        <f t="shared" si="71"/>
        <v>2834</v>
      </c>
      <c r="R373" s="91">
        <f t="shared" si="71"/>
        <v>3002</v>
      </c>
    </row>
    <row r="374" spans="1:18" s="12" customFormat="1" ht="15">
      <c r="A374" s="136"/>
      <c r="B374" s="136"/>
      <c r="C374" s="17"/>
      <c r="D374" s="17"/>
      <c r="E374" s="17"/>
      <c r="F374" s="17"/>
      <c r="G374" s="17"/>
      <c r="H374" s="17"/>
      <c r="I374" s="17"/>
      <c r="J374" s="136"/>
      <c r="K374" s="136"/>
      <c r="L374" s="13" t="s">
        <v>19</v>
      </c>
      <c r="M374" s="22">
        <f t="shared" si="70"/>
        <v>603.1</v>
      </c>
      <c r="N374" s="92">
        <f t="shared" si="71"/>
        <v>132.1</v>
      </c>
      <c r="O374" s="92">
        <f t="shared" si="71"/>
        <v>130.55</v>
      </c>
      <c r="P374" s="92">
        <f t="shared" si="71"/>
        <v>121.3</v>
      </c>
      <c r="Q374" s="92">
        <f t="shared" si="71"/>
        <v>101.45</v>
      </c>
      <c r="R374" s="92">
        <f t="shared" si="71"/>
        <v>117.7</v>
      </c>
    </row>
    <row r="375" spans="1:18" s="12" customFormat="1" ht="15">
      <c r="A375" s="136"/>
      <c r="B375" s="136"/>
      <c r="C375" s="17"/>
      <c r="D375" s="17"/>
      <c r="E375" s="17"/>
      <c r="F375" s="17"/>
      <c r="G375" s="17"/>
      <c r="H375" s="17"/>
      <c r="I375" s="17"/>
      <c r="J375" s="136"/>
      <c r="K375" s="136"/>
      <c r="L375" s="14" t="s">
        <v>20</v>
      </c>
      <c r="M375" s="25">
        <f t="shared" si="70"/>
        <v>3209.1</v>
      </c>
      <c r="N375" s="93">
        <f t="shared" si="71"/>
        <v>589.5</v>
      </c>
      <c r="O375" s="93">
        <f t="shared" si="71"/>
        <v>620.4</v>
      </c>
      <c r="P375" s="93">
        <f t="shared" si="71"/>
        <v>643.3</v>
      </c>
      <c r="Q375" s="93">
        <f t="shared" si="71"/>
        <v>668</v>
      </c>
      <c r="R375" s="93">
        <f t="shared" si="71"/>
        <v>687.9</v>
      </c>
    </row>
    <row r="376" spans="1:18" s="12" customFormat="1" ht="15">
      <c r="A376" s="137"/>
      <c r="B376" s="137"/>
      <c r="C376" s="17"/>
      <c r="D376" s="17"/>
      <c r="E376" s="17"/>
      <c r="F376" s="17"/>
      <c r="G376" s="17"/>
      <c r="H376" s="17"/>
      <c r="I376" s="17"/>
      <c r="J376" s="137"/>
      <c r="K376" s="137"/>
      <c r="L376" s="27" t="s">
        <v>21</v>
      </c>
      <c r="M376" s="29">
        <f aca="true" t="shared" si="72" ref="M376:R376">SUM(M373:M375)</f>
        <v>16896.9</v>
      </c>
      <c r="N376" s="29">
        <f t="shared" si="72"/>
        <v>2946.2999999999997</v>
      </c>
      <c r="O376" s="29">
        <f t="shared" si="72"/>
        <v>3172.9500000000003</v>
      </c>
      <c r="P376" s="29">
        <f t="shared" si="72"/>
        <v>3366.6000000000004</v>
      </c>
      <c r="Q376" s="29">
        <f t="shared" si="72"/>
        <v>3603.45</v>
      </c>
      <c r="R376" s="29">
        <f t="shared" si="72"/>
        <v>3807.6</v>
      </c>
    </row>
    <row r="377" spans="1:18" s="12" customFormat="1" ht="15" customHeight="1">
      <c r="A377" s="203" t="s">
        <v>131</v>
      </c>
      <c r="B377" s="203"/>
      <c r="C377" s="97"/>
      <c r="D377" s="97"/>
      <c r="E377" s="97"/>
      <c r="F377" s="97"/>
      <c r="G377" s="97"/>
      <c r="H377" s="97"/>
      <c r="I377" s="97"/>
      <c r="J377" s="206"/>
      <c r="K377" s="209"/>
      <c r="L377" s="8" t="s">
        <v>17</v>
      </c>
      <c r="M377" s="10">
        <f>SUM(N377:R377)</f>
        <v>13084.7</v>
      </c>
      <c r="N377" s="98">
        <f aca="true" t="shared" si="73" ref="N377:R379">N309+N325+N341+N357+N373</f>
        <v>2224.7</v>
      </c>
      <c r="O377" s="98">
        <f t="shared" si="73"/>
        <v>2422</v>
      </c>
      <c r="P377" s="98">
        <f t="shared" si="73"/>
        <v>2602</v>
      </c>
      <c r="Q377" s="98">
        <f t="shared" si="73"/>
        <v>2834</v>
      </c>
      <c r="R377" s="98">
        <f t="shared" si="73"/>
        <v>3002</v>
      </c>
    </row>
    <row r="378" spans="1:18" s="12" customFormat="1" ht="15">
      <c r="A378" s="204"/>
      <c r="B378" s="204"/>
      <c r="C378" s="97"/>
      <c r="D378" s="97"/>
      <c r="E378" s="97"/>
      <c r="F378" s="97"/>
      <c r="G378" s="97"/>
      <c r="H378" s="97"/>
      <c r="I378" s="97"/>
      <c r="J378" s="207"/>
      <c r="K378" s="210"/>
      <c r="L378" s="13" t="s">
        <v>19</v>
      </c>
      <c r="M378" s="10">
        <f>SUM(N378:R378)</f>
        <v>4907.200000000001</v>
      </c>
      <c r="N378" s="98">
        <f t="shared" si="73"/>
        <v>975.5000000000001</v>
      </c>
      <c r="O378" s="98">
        <f t="shared" si="73"/>
        <v>942.95</v>
      </c>
      <c r="P378" s="98">
        <f t="shared" si="73"/>
        <v>984.9999999999999</v>
      </c>
      <c r="Q378" s="98">
        <f t="shared" si="73"/>
        <v>990.85</v>
      </c>
      <c r="R378" s="98">
        <f t="shared" si="73"/>
        <v>1012.9000000000001</v>
      </c>
    </row>
    <row r="379" spans="1:18" s="12" customFormat="1" ht="15">
      <c r="A379" s="204"/>
      <c r="B379" s="204"/>
      <c r="C379" s="97"/>
      <c r="D379" s="97"/>
      <c r="E379" s="97"/>
      <c r="F379" s="97"/>
      <c r="G379" s="97"/>
      <c r="H379" s="97"/>
      <c r="I379" s="97"/>
      <c r="J379" s="207"/>
      <c r="K379" s="210"/>
      <c r="L379" s="14" t="s">
        <v>20</v>
      </c>
      <c r="M379" s="10">
        <f>SUM(N379:R379)</f>
        <v>16701.9</v>
      </c>
      <c r="N379" s="98">
        <f t="shared" si="73"/>
        <v>3977.4</v>
      </c>
      <c r="O379" s="98">
        <f t="shared" si="73"/>
        <v>2716.8</v>
      </c>
      <c r="P379" s="98">
        <f t="shared" si="73"/>
        <v>3451.2</v>
      </c>
      <c r="Q379" s="98">
        <f t="shared" si="73"/>
        <v>3072.6</v>
      </c>
      <c r="R379" s="98">
        <f t="shared" si="73"/>
        <v>3483.9</v>
      </c>
    </row>
    <row r="380" spans="1:18" s="12" customFormat="1" ht="15">
      <c r="A380" s="205"/>
      <c r="B380" s="205"/>
      <c r="C380" s="97"/>
      <c r="D380" s="97"/>
      <c r="E380" s="97"/>
      <c r="F380" s="97"/>
      <c r="G380" s="97"/>
      <c r="H380" s="97"/>
      <c r="I380" s="97"/>
      <c r="J380" s="208"/>
      <c r="K380" s="211"/>
      <c r="L380" s="27" t="s">
        <v>21</v>
      </c>
      <c r="M380" s="29">
        <f aca="true" t="shared" si="74" ref="M380:R380">SUM(M377:M379)</f>
        <v>34693.8</v>
      </c>
      <c r="N380" s="29">
        <f t="shared" si="74"/>
        <v>7177.6</v>
      </c>
      <c r="O380" s="29">
        <f t="shared" si="74"/>
        <v>6081.75</v>
      </c>
      <c r="P380" s="29">
        <f t="shared" si="74"/>
        <v>7038.2</v>
      </c>
      <c r="Q380" s="29">
        <f t="shared" si="74"/>
        <v>6897.45</v>
      </c>
      <c r="R380" s="29">
        <f t="shared" si="74"/>
        <v>7498.8</v>
      </c>
    </row>
    <row r="381" spans="1:18" s="12" customFormat="1" ht="15">
      <c r="A381" s="154" t="s">
        <v>65</v>
      </c>
      <c r="B381" s="155" t="s">
        <v>66</v>
      </c>
      <c r="C381" s="160">
        <v>1528.14</v>
      </c>
      <c r="D381" s="160">
        <v>252.17</v>
      </c>
      <c r="E381" s="160">
        <v>253.56</v>
      </c>
      <c r="F381" s="160">
        <v>254.52</v>
      </c>
      <c r="G381" s="160">
        <v>255.09</v>
      </c>
      <c r="H381" s="160">
        <v>256.3</v>
      </c>
      <c r="I381" s="160">
        <v>256.5</v>
      </c>
      <c r="J381" s="155" t="s">
        <v>67</v>
      </c>
      <c r="K381" s="157" t="s">
        <v>11</v>
      </c>
      <c r="L381" s="8" t="s">
        <v>17</v>
      </c>
      <c r="M381" s="10">
        <f aca="true" t="shared" si="75" ref="M381:M395">SUM(N381:R381)</f>
        <v>0</v>
      </c>
      <c r="N381" s="90">
        <v>0</v>
      </c>
      <c r="O381" s="90">
        <v>0</v>
      </c>
      <c r="P381" s="90">
        <v>0</v>
      </c>
      <c r="Q381" s="90">
        <v>0</v>
      </c>
      <c r="R381" s="90">
        <v>0</v>
      </c>
    </row>
    <row r="382" spans="1:18" s="12" customFormat="1" ht="15">
      <c r="A382" s="154"/>
      <c r="B382" s="155"/>
      <c r="C382" s="160"/>
      <c r="D382" s="160"/>
      <c r="E382" s="160"/>
      <c r="F382" s="160"/>
      <c r="G382" s="160"/>
      <c r="H382" s="160"/>
      <c r="I382" s="160"/>
      <c r="J382" s="155"/>
      <c r="K382" s="157"/>
      <c r="L382" s="13" t="s">
        <v>19</v>
      </c>
      <c r="M382" s="10">
        <f t="shared" si="75"/>
        <v>0</v>
      </c>
      <c r="N382" s="90">
        <v>0</v>
      </c>
      <c r="O382" s="90">
        <v>0</v>
      </c>
      <c r="P382" s="90">
        <v>0</v>
      </c>
      <c r="Q382" s="90">
        <v>0</v>
      </c>
      <c r="R382" s="90">
        <v>0</v>
      </c>
    </row>
    <row r="383" spans="1:18" s="12" customFormat="1" ht="15">
      <c r="A383" s="154"/>
      <c r="B383" s="155"/>
      <c r="C383" s="160"/>
      <c r="D383" s="160"/>
      <c r="E383" s="160"/>
      <c r="F383" s="160"/>
      <c r="G383" s="160"/>
      <c r="H383" s="160"/>
      <c r="I383" s="160"/>
      <c r="J383" s="155"/>
      <c r="K383" s="157"/>
      <c r="L383" s="14" t="s">
        <v>20</v>
      </c>
      <c r="M383" s="10">
        <f t="shared" si="75"/>
        <v>1977.1999999999998</v>
      </c>
      <c r="N383" s="90">
        <v>348.6</v>
      </c>
      <c r="O383" s="90">
        <v>374.4</v>
      </c>
      <c r="P383" s="90">
        <v>401.1</v>
      </c>
      <c r="Q383" s="90">
        <v>418</v>
      </c>
      <c r="R383" s="90">
        <v>435.1</v>
      </c>
    </row>
    <row r="384" spans="1:18" s="12" customFormat="1" ht="15">
      <c r="A384" s="154"/>
      <c r="B384" s="155"/>
      <c r="C384" s="160"/>
      <c r="D384" s="160"/>
      <c r="E384" s="160"/>
      <c r="F384" s="160"/>
      <c r="G384" s="160"/>
      <c r="H384" s="160"/>
      <c r="I384" s="160"/>
      <c r="J384" s="155"/>
      <c r="K384" s="158" t="s">
        <v>12</v>
      </c>
      <c r="L384" s="8" t="s">
        <v>17</v>
      </c>
      <c r="M384" s="10">
        <f t="shared" si="75"/>
        <v>0</v>
      </c>
      <c r="N384" s="90">
        <v>0</v>
      </c>
      <c r="O384" s="90">
        <v>0</v>
      </c>
      <c r="P384" s="90">
        <v>0</v>
      </c>
      <c r="Q384" s="90">
        <v>0</v>
      </c>
      <c r="R384" s="90">
        <v>0</v>
      </c>
    </row>
    <row r="385" spans="1:18" s="12" customFormat="1" ht="15">
      <c r="A385" s="154"/>
      <c r="B385" s="155"/>
      <c r="C385" s="156">
        <v>15.66</v>
      </c>
      <c r="D385" s="156">
        <v>2.61</v>
      </c>
      <c r="E385" s="156">
        <v>2.61</v>
      </c>
      <c r="F385" s="156">
        <v>2.61</v>
      </c>
      <c r="G385" s="156">
        <v>2.61</v>
      </c>
      <c r="H385" s="156">
        <v>2.61</v>
      </c>
      <c r="I385" s="156">
        <v>2.61</v>
      </c>
      <c r="J385" s="155"/>
      <c r="K385" s="158"/>
      <c r="L385" s="13" t="s">
        <v>19</v>
      </c>
      <c r="M385" s="10">
        <f t="shared" si="75"/>
        <v>2196.7000000000003</v>
      </c>
      <c r="N385" s="90">
        <v>340.3</v>
      </c>
      <c r="O385" s="90">
        <v>380.1</v>
      </c>
      <c r="P385" s="90">
        <v>432.3</v>
      </c>
      <c r="Q385" s="90">
        <v>489.6</v>
      </c>
      <c r="R385" s="90">
        <v>554.4</v>
      </c>
    </row>
    <row r="386" spans="1:18" s="12" customFormat="1" ht="15">
      <c r="A386" s="154"/>
      <c r="B386" s="155"/>
      <c r="C386" s="156"/>
      <c r="D386" s="156"/>
      <c r="E386" s="156"/>
      <c r="F386" s="156"/>
      <c r="G386" s="156"/>
      <c r="H386" s="156"/>
      <c r="I386" s="156"/>
      <c r="J386" s="155"/>
      <c r="K386" s="158"/>
      <c r="L386" s="14" t="s">
        <v>20</v>
      </c>
      <c r="M386" s="10">
        <f t="shared" si="75"/>
        <v>0</v>
      </c>
      <c r="N386" s="90"/>
      <c r="O386" s="90"/>
      <c r="P386" s="90"/>
      <c r="Q386" s="90"/>
      <c r="R386" s="90"/>
    </row>
    <row r="387" spans="1:18" s="12" customFormat="1" ht="15">
      <c r="A387" s="154"/>
      <c r="B387" s="155"/>
      <c r="C387" s="156"/>
      <c r="D387" s="156"/>
      <c r="E387" s="156"/>
      <c r="F387" s="156"/>
      <c r="G387" s="156"/>
      <c r="H387" s="156"/>
      <c r="I387" s="156"/>
      <c r="J387" s="155"/>
      <c r="K387" s="135" t="s">
        <v>13</v>
      </c>
      <c r="L387" s="8" t="s">
        <v>17</v>
      </c>
      <c r="M387" s="10">
        <f t="shared" si="75"/>
        <v>0</v>
      </c>
      <c r="N387" s="90">
        <v>0</v>
      </c>
      <c r="O387" s="90">
        <v>0</v>
      </c>
      <c r="P387" s="90">
        <v>0</v>
      </c>
      <c r="Q387" s="90">
        <v>0</v>
      </c>
      <c r="R387" s="90">
        <v>0</v>
      </c>
    </row>
    <row r="388" spans="1:18" s="12" customFormat="1" ht="15">
      <c r="A388" s="154"/>
      <c r="B388" s="155"/>
      <c r="C388" s="156">
        <v>0.6</v>
      </c>
      <c r="D388" s="156">
        <v>0.1</v>
      </c>
      <c r="E388" s="156">
        <v>0.1</v>
      </c>
      <c r="F388" s="156">
        <v>0.1</v>
      </c>
      <c r="G388" s="156">
        <v>0.1</v>
      </c>
      <c r="H388" s="156">
        <v>0.1</v>
      </c>
      <c r="I388" s="156">
        <v>0.1</v>
      </c>
      <c r="J388" s="155"/>
      <c r="K388" s="135"/>
      <c r="L388" s="13" t="s">
        <v>19</v>
      </c>
      <c r="M388" s="10">
        <f t="shared" si="75"/>
        <v>0</v>
      </c>
      <c r="N388" s="90">
        <v>0</v>
      </c>
      <c r="O388" s="90">
        <v>0</v>
      </c>
      <c r="P388" s="90">
        <v>0</v>
      </c>
      <c r="Q388" s="90">
        <v>0</v>
      </c>
      <c r="R388" s="90">
        <v>0</v>
      </c>
    </row>
    <row r="389" spans="1:18" s="12" customFormat="1" ht="15">
      <c r="A389" s="154"/>
      <c r="B389" s="155"/>
      <c r="C389" s="156"/>
      <c r="D389" s="156"/>
      <c r="E389" s="156"/>
      <c r="F389" s="156"/>
      <c r="G389" s="156"/>
      <c r="H389" s="156"/>
      <c r="I389" s="156"/>
      <c r="J389" s="155"/>
      <c r="K389" s="135"/>
      <c r="L389" s="14" t="s">
        <v>20</v>
      </c>
      <c r="M389" s="10">
        <f t="shared" si="75"/>
        <v>0</v>
      </c>
      <c r="N389" s="90">
        <v>0</v>
      </c>
      <c r="O389" s="90">
        <v>0</v>
      </c>
      <c r="P389" s="90">
        <v>0</v>
      </c>
      <c r="Q389" s="90">
        <v>0</v>
      </c>
      <c r="R389" s="90">
        <v>0</v>
      </c>
    </row>
    <row r="390" spans="1:18" s="12" customFormat="1" ht="15">
      <c r="A390" s="154"/>
      <c r="B390" s="155"/>
      <c r="C390" s="156"/>
      <c r="D390" s="156"/>
      <c r="E390" s="156"/>
      <c r="F390" s="156"/>
      <c r="G390" s="156"/>
      <c r="H390" s="156"/>
      <c r="I390" s="156"/>
      <c r="J390" s="155"/>
      <c r="K390" s="135" t="s">
        <v>14</v>
      </c>
      <c r="L390" s="8" t="s">
        <v>17</v>
      </c>
      <c r="M390" s="10">
        <f t="shared" si="75"/>
        <v>0</v>
      </c>
      <c r="N390" s="90">
        <v>0</v>
      </c>
      <c r="O390" s="90">
        <v>0</v>
      </c>
      <c r="P390" s="90">
        <v>0</v>
      </c>
      <c r="Q390" s="90">
        <v>0</v>
      </c>
      <c r="R390" s="90">
        <v>0</v>
      </c>
    </row>
    <row r="391" spans="1:18" s="12" customFormat="1" ht="15">
      <c r="A391" s="154"/>
      <c r="B391" s="155"/>
      <c r="C391" s="30">
        <v>105.54</v>
      </c>
      <c r="D391" s="30">
        <v>17.24</v>
      </c>
      <c r="E391" s="30">
        <v>17.54</v>
      </c>
      <c r="F391" s="30">
        <v>17.64</v>
      </c>
      <c r="G391" s="30">
        <v>17.64</v>
      </c>
      <c r="H391" s="30">
        <v>17.74</v>
      </c>
      <c r="I391" s="30">
        <v>17.74</v>
      </c>
      <c r="J391" s="155"/>
      <c r="K391" s="135"/>
      <c r="L391" s="13" t="s">
        <v>19</v>
      </c>
      <c r="M391" s="10">
        <f t="shared" si="75"/>
        <v>0</v>
      </c>
      <c r="N391" s="90">
        <v>0</v>
      </c>
      <c r="O391" s="90">
        <v>0</v>
      </c>
      <c r="P391" s="90">
        <v>0</v>
      </c>
      <c r="Q391" s="90">
        <v>0</v>
      </c>
      <c r="R391" s="90">
        <v>0</v>
      </c>
    </row>
    <row r="392" spans="1:18" s="12" customFormat="1" ht="15">
      <c r="A392" s="154"/>
      <c r="B392" s="155"/>
      <c r="C392" s="68">
        <v>80.52</v>
      </c>
      <c r="D392" s="68">
        <v>12.65</v>
      </c>
      <c r="E392" s="68">
        <v>12.87</v>
      </c>
      <c r="F392" s="68">
        <v>13.25</v>
      </c>
      <c r="G392" s="68">
        <v>13.35</v>
      </c>
      <c r="H392" s="68">
        <v>13.95</v>
      </c>
      <c r="I392" s="68">
        <v>14.45</v>
      </c>
      <c r="J392" s="155"/>
      <c r="K392" s="135"/>
      <c r="L392" s="14" t="s">
        <v>20</v>
      </c>
      <c r="M392" s="10">
        <f t="shared" si="75"/>
        <v>0</v>
      </c>
      <c r="N392" s="90">
        <v>0</v>
      </c>
      <c r="O392" s="90">
        <v>0</v>
      </c>
      <c r="P392" s="90">
        <v>0</v>
      </c>
      <c r="Q392" s="90">
        <v>0</v>
      </c>
      <c r="R392" s="90">
        <v>0</v>
      </c>
    </row>
    <row r="393" spans="1:18" s="12" customFormat="1" ht="15">
      <c r="A393" s="144" t="s">
        <v>21</v>
      </c>
      <c r="B393" s="144"/>
      <c r="C393" s="17"/>
      <c r="D393" s="17"/>
      <c r="E393" s="17"/>
      <c r="F393" s="17"/>
      <c r="G393" s="17"/>
      <c r="H393" s="17"/>
      <c r="I393" s="17"/>
      <c r="J393" s="144"/>
      <c r="K393" s="144"/>
      <c r="L393" s="8" t="s">
        <v>17</v>
      </c>
      <c r="M393" s="19">
        <f t="shared" si="75"/>
        <v>0</v>
      </c>
      <c r="N393" s="91">
        <f aca="true" t="shared" si="76" ref="N393:R395">N381+N384+N387+N390</f>
        <v>0</v>
      </c>
      <c r="O393" s="91">
        <f t="shared" si="76"/>
        <v>0</v>
      </c>
      <c r="P393" s="91">
        <f t="shared" si="76"/>
        <v>0</v>
      </c>
      <c r="Q393" s="91">
        <f t="shared" si="76"/>
        <v>0</v>
      </c>
      <c r="R393" s="91">
        <f t="shared" si="76"/>
        <v>0</v>
      </c>
    </row>
    <row r="394" spans="1:18" s="12" customFormat="1" ht="15">
      <c r="A394" s="136"/>
      <c r="B394" s="136"/>
      <c r="C394" s="17"/>
      <c r="D394" s="17"/>
      <c r="E394" s="17"/>
      <c r="F394" s="17"/>
      <c r="G394" s="17"/>
      <c r="H394" s="17"/>
      <c r="I394" s="17"/>
      <c r="J394" s="136"/>
      <c r="K394" s="136"/>
      <c r="L394" s="13" t="s">
        <v>19</v>
      </c>
      <c r="M394" s="22">
        <f t="shared" si="75"/>
        <v>2196.7000000000003</v>
      </c>
      <c r="N394" s="92">
        <f t="shared" si="76"/>
        <v>340.3</v>
      </c>
      <c r="O394" s="92">
        <f t="shared" si="76"/>
        <v>380.1</v>
      </c>
      <c r="P394" s="92">
        <f t="shared" si="76"/>
        <v>432.3</v>
      </c>
      <c r="Q394" s="92">
        <f t="shared" si="76"/>
        <v>489.6</v>
      </c>
      <c r="R394" s="92">
        <f t="shared" si="76"/>
        <v>554.4</v>
      </c>
    </row>
    <row r="395" spans="1:18" s="12" customFormat="1" ht="15">
      <c r="A395" s="136"/>
      <c r="B395" s="136"/>
      <c r="C395" s="17"/>
      <c r="D395" s="17"/>
      <c r="E395" s="17"/>
      <c r="F395" s="17"/>
      <c r="G395" s="17"/>
      <c r="H395" s="17"/>
      <c r="I395" s="17"/>
      <c r="J395" s="136"/>
      <c r="K395" s="136"/>
      <c r="L395" s="14" t="s">
        <v>20</v>
      </c>
      <c r="M395" s="25">
        <f t="shared" si="75"/>
        <v>1977.1999999999998</v>
      </c>
      <c r="N395" s="93">
        <f t="shared" si="76"/>
        <v>348.6</v>
      </c>
      <c r="O395" s="93">
        <f t="shared" si="76"/>
        <v>374.4</v>
      </c>
      <c r="P395" s="93">
        <f t="shared" si="76"/>
        <v>401.1</v>
      </c>
      <c r="Q395" s="93">
        <f t="shared" si="76"/>
        <v>418</v>
      </c>
      <c r="R395" s="93">
        <f t="shared" si="76"/>
        <v>435.1</v>
      </c>
    </row>
    <row r="396" spans="1:18" s="12" customFormat="1" ht="15">
      <c r="A396" s="137"/>
      <c r="B396" s="137"/>
      <c r="C396" s="17"/>
      <c r="D396" s="17"/>
      <c r="E396" s="17"/>
      <c r="F396" s="17"/>
      <c r="G396" s="17"/>
      <c r="H396" s="17"/>
      <c r="I396" s="17"/>
      <c r="J396" s="137"/>
      <c r="K396" s="137"/>
      <c r="L396" s="27" t="s">
        <v>21</v>
      </c>
      <c r="M396" s="29">
        <f aca="true" t="shared" si="77" ref="M396:R396">SUM(M393:M395)</f>
        <v>4173.9</v>
      </c>
      <c r="N396" s="29">
        <f t="shared" si="77"/>
        <v>688.9000000000001</v>
      </c>
      <c r="O396" s="29">
        <f t="shared" si="77"/>
        <v>754.5</v>
      </c>
      <c r="P396" s="29">
        <f t="shared" si="77"/>
        <v>833.4000000000001</v>
      </c>
      <c r="Q396" s="29">
        <f t="shared" si="77"/>
        <v>907.6</v>
      </c>
      <c r="R396" s="29">
        <f t="shared" si="77"/>
        <v>989.5</v>
      </c>
    </row>
    <row r="397" spans="1:18" s="12" customFormat="1" ht="15">
      <c r="A397" s="154"/>
      <c r="B397" s="155"/>
      <c r="C397" s="160">
        <v>1528.14</v>
      </c>
      <c r="D397" s="160">
        <v>252.17</v>
      </c>
      <c r="E397" s="160">
        <v>253.56</v>
      </c>
      <c r="F397" s="160">
        <v>254.52</v>
      </c>
      <c r="G397" s="160">
        <v>255.09</v>
      </c>
      <c r="H397" s="160">
        <v>256.3</v>
      </c>
      <c r="I397" s="160">
        <v>256.5</v>
      </c>
      <c r="J397" s="155" t="s">
        <v>68</v>
      </c>
      <c r="K397" s="157" t="s">
        <v>11</v>
      </c>
      <c r="L397" s="8" t="s">
        <v>17</v>
      </c>
      <c r="M397" s="10">
        <f aca="true" t="shared" si="78" ref="M397:M411">SUM(N397:R397)</f>
        <v>0</v>
      </c>
      <c r="N397" s="90">
        <v>0</v>
      </c>
      <c r="O397" s="90">
        <v>0</v>
      </c>
      <c r="P397" s="90">
        <v>0</v>
      </c>
      <c r="Q397" s="90">
        <v>0</v>
      </c>
      <c r="R397" s="90">
        <v>0</v>
      </c>
    </row>
    <row r="398" spans="1:18" s="12" customFormat="1" ht="15">
      <c r="A398" s="154"/>
      <c r="B398" s="155"/>
      <c r="C398" s="160"/>
      <c r="D398" s="160"/>
      <c r="E398" s="160"/>
      <c r="F398" s="160"/>
      <c r="G398" s="160"/>
      <c r="H398" s="160"/>
      <c r="I398" s="160"/>
      <c r="J398" s="155"/>
      <c r="K398" s="157"/>
      <c r="L398" s="13" t="s">
        <v>19</v>
      </c>
      <c r="M398" s="10">
        <f t="shared" si="78"/>
        <v>0</v>
      </c>
      <c r="N398" s="90">
        <v>0</v>
      </c>
      <c r="O398" s="90">
        <v>0</v>
      </c>
      <c r="P398" s="90">
        <v>0</v>
      </c>
      <c r="Q398" s="90">
        <v>0</v>
      </c>
      <c r="R398" s="90">
        <v>0</v>
      </c>
    </row>
    <row r="399" spans="1:18" s="12" customFormat="1" ht="15">
      <c r="A399" s="154"/>
      <c r="B399" s="155"/>
      <c r="C399" s="160"/>
      <c r="D399" s="160"/>
      <c r="E399" s="160"/>
      <c r="F399" s="160"/>
      <c r="G399" s="160"/>
      <c r="H399" s="160"/>
      <c r="I399" s="160"/>
      <c r="J399" s="155"/>
      <c r="K399" s="157"/>
      <c r="L399" s="14" t="s">
        <v>20</v>
      </c>
      <c r="M399" s="10">
        <f t="shared" si="78"/>
        <v>0</v>
      </c>
      <c r="N399" s="90">
        <v>0</v>
      </c>
      <c r="O399" s="90">
        <v>0</v>
      </c>
      <c r="P399" s="90">
        <v>0</v>
      </c>
      <c r="Q399" s="90">
        <v>0</v>
      </c>
      <c r="R399" s="90">
        <v>0</v>
      </c>
    </row>
    <row r="400" spans="1:18" s="12" customFormat="1" ht="15">
      <c r="A400" s="154"/>
      <c r="B400" s="155"/>
      <c r="C400" s="160"/>
      <c r="D400" s="160"/>
      <c r="E400" s="160"/>
      <c r="F400" s="160"/>
      <c r="G400" s="160"/>
      <c r="H400" s="160"/>
      <c r="I400" s="160"/>
      <c r="J400" s="155"/>
      <c r="K400" s="158" t="s">
        <v>12</v>
      </c>
      <c r="L400" s="8" t="s">
        <v>17</v>
      </c>
      <c r="M400" s="10">
        <f t="shared" si="78"/>
        <v>0</v>
      </c>
      <c r="N400" s="90">
        <v>0</v>
      </c>
      <c r="O400" s="90">
        <v>0</v>
      </c>
      <c r="P400" s="90">
        <v>0</v>
      </c>
      <c r="Q400" s="90">
        <v>0</v>
      </c>
      <c r="R400" s="90">
        <v>0</v>
      </c>
    </row>
    <row r="401" spans="1:18" s="12" customFormat="1" ht="15">
      <c r="A401" s="154"/>
      <c r="B401" s="155"/>
      <c r="C401" s="156">
        <v>15.66</v>
      </c>
      <c r="D401" s="156">
        <v>2.61</v>
      </c>
      <c r="E401" s="156">
        <v>2.61</v>
      </c>
      <c r="F401" s="156">
        <v>2.61</v>
      </c>
      <c r="G401" s="156">
        <v>2.61</v>
      </c>
      <c r="H401" s="156">
        <v>2.61</v>
      </c>
      <c r="I401" s="156">
        <v>2.61</v>
      </c>
      <c r="J401" s="155"/>
      <c r="K401" s="158"/>
      <c r="L401" s="13" t="s">
        <v>19</v>
      </c>
      <c r="M401" s="10">
        <f t="shared" si="78"/>
        <v>0</v>
      </c>
      <c r="N401" s="90">
        <v>0</v>
      </c>
      <c r="O401" s="90">
        <v>0</v>
      </c>
      <c r="P401" s="90">
        <v>0</v>
      </c>
      <c r="Q401" s="90">
        <v>0</v>
      </c>
      <c r="R401" s="90">
        <v>0</v>
      </c>
    </row>
    <row r="402" spans="1:18" s="12" customFormat="1" ht="15">
      <c r="A402" s="154"/>
      <c r="B402" s="155"/>
      <c r="C402" s="156"/>
      <c r="D402" s="156"/>
      <c r="E402" s="156"/>
      <c r="F402" s="156"/>
      <c r="G402" s="156"/>
      <c r="H402" s="156"/>
      <c r="I402" s="156"/>
      <c r="J402" s="155"/>
      <c r="K402" s="158"/>
      <c r="L402" s="14" t="s">
        <v>20</v>
      </c>
      <c r="M402" s="10">
        <f t="shared" si="78"/>
        <v>150</v>
      </c>
      <c r="N402" s="90">
        <v>30</v>
      </c>
      <c r="O402" s="90">
        <v>30</v>
      </c>
      <c r="P402" s="90">
        <v>30</v>
      </c>
      <c r="Q402" s="90">
        <v>30</v>
      </c>
      <c r="R402" s="90">
        <v>30</v>
      </c>
    </row>
    <row r="403" spans="1:18" s="12" customFormat="1" ht="15">
      <c r="A403" s="154"/>
      <c r="B403" s="155"/>
      <c r="C403" s="156"/>
      <c r="D403" s="156"/>
      <c r="E403" s="156"/>
      <c r="F403" s="156"/>
      <c r="G403" s="156"/>
      <c r="H403" s="156"/>
      <c r="I403" s="156"/>
      <c r="J403" s="155"/>
      <c r="K403" s="135" t="s">
        <v>13</v>
      </c>
      <c r="L403" s="8" t="s">
        <v>17</v>
      </c>
      <c r="M403" s="10">
        <f t="shared" si="78"/>
        <v>0</v>
      </c>
      <c r="N403" s="90">
        <v>0</v>
      </c>
      <c r="O403" s="90">
        <v>0</v>
      </c>
      <c r="P403" s="90">
        <v>0</v>
      </c>
      <c r="Q403" s="90">
        <v>0</v>
      </c>
      <c r="R403" s="90">
        <v>0</v>
      </c>
    </row>
    <row r="404" spans="1:18" s="12" customFormat="1" ht="15">
      <c r="A404" s="154"/>
      <c r="B404" s="155"/>
      <c r="C404" s="156">
        <v>0.6</v>
      </c>
      <c r="D404" s="156">
        <v>0.1</v>
      </c>
      <c r="E404" s="156">
        <v>0.1</v>
      </c>
      <c r="F404" s="156">
        <v>0.1</v>
      </c>
      <c r="G404" s="156">
        <v>0.1</v>
      </c>
      <c r="H404" s="156">
        <v>0.1</v>
      </c>
      <c r="I404" s="156">
        <v>0.1</v>
      </c>
      <c r="J404" s="155"/>
      <c r="K404" s="135"/>
      <c r="L404" s="13" t="s">
        <v>19</v>
      </c>
      <c r="M404" s="10">
        <f t="shared" si="78"/>
        <v>0</v>
      </c>
      <c r="N404" s="90">
        <v>0</v>
      </c>
      <c r="O404" s="90">
        <v>0</v>
      </c>
      <c r="P404" s="90">
        <v>0</v>
      </c>
      <c r="Q404" s="90">
        <v>0</v>
      </c>
      <c r="R404" s="90">
        <v>0</v>
      </c>
    </row>
    <row r="405" spans="1:18" s="12" customFormat="1" ht="15">
      <c r="A405" s="154"/>
      <c r="B405" s="155"/>
      <c r="C405" s="156"/>
      <c r="D405" s="156"/>
      <c r="E405" s="156"/>
      <c r="F405" s="156"/>
      <c r="G405" s="156"/>
      <c r="H405" s="156"/>
      <c r="I405" s="156"/>
      <c r="J405" s="155"/>
      <c r="K405" s="135"/>
      <c r="L405" s="14" t="s">
        <v>20</v>
      </c>
      <c r="M405" s="10">
        <f t="shared" si="78"/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0</v>
      </c>
    </row>
    <row r="406" spans="1:18" s="12" customFormat="1" ht="15">
      <c r="A406" s="154"/>
      <c r="B406" s="155"/>
      <c r="C406" s="156"/>
      <c r="D406" s="156"/>
      <c r="E406" s="156"/>
      <c r="F406" s="156"/>
      <c r="G406" s="156"/>
      <c r="H406" s="156"/>
      <c r="I406" s="156"/>
      <c r="J406" s="155"/>
      <c r="K406" s="135" t="s">
        <v>14</v>
      </c>
      <c r="L406" s="8" t="s">
        <v>17</v>
      </c>
      <c r="M406" s="10">
        <f t="shared" si="78"/>
        <v>0</v>
      </c>
      <c r="N406" s="90">
        <v>0</v>
      </c>
      <c r="O406" s="90">
        <v>0</v>
      </c>
      <c r="P406" s="90">
        <v>0</v>
      </c>
      <c r="Q406" s="90">
        <v>0</v>
      </c>
      <c r="R406" s="90">
        <v>0</v>
      </c>
    </row>
    <row r="407" spans="1:18" s="12" customFormat="1" ht="15">
      <c r="A407" s="154"/>
      <c r="B407" s="155"/>
      <c r="C407" s="30">
        <v>105.54</v>
      </c>
      <c r="D407" s="30">
        <v>17.24</v>
      </c>
      <c r="E407" s="30">
        <v>17.54</v>
      </c>
      <c r="F407" s="30">
        <v>17.64</v>
      </c>
      <c r="G407" s="30">
        <v>17.64</v>
      </c>
      <c r="H407" s="30">
        <v>17.74</v>
      </c>
      <c r="I407" s="30">
        <v>17.74</v>
      </c>
      <c r="J407" s="155"/>
      <c r="K407" s="135"/>
      <c r="L407" s="13" t="s">
        <v>19</v>
      </c>
      <c r="M407" s="10">
        <f t="shared" si="78"/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</row>
    <row r="408" spans="1:18" s="12" customFormat="1" ht="15">
      <c r="A408" s="154"/>
      <c r="B408" s="155"/>
      <c r="C408" s="68">
        <v>80.52</v>
      </c>
      <c r="D408" s="68">
        <v>12.65</v>
      </c>
      <c r="E408" s="68">
        <v>12.87</v>
      </c>
      <c r="F408" s="68">
        <v>13.25</v>
      </c>
      <c r="G408" s="68">
        <v>13.35</v>
      </c>
      <c r="H408" s="68">
        <v>13.95</v>
      </c>
      <c r="I408" s="68">
        <v>14.45</v>
      </c>
      <c r="J408" s="155"/>
      <c r="K408" s="135"/>
      <c r="L408" s="14" t="s">
        <v>20</v>
      </c>
      <c r="M408" s="10">
        <f t="shared" si="78"/>
        <v>0</v>
      </c>
      <c r="N408" s="90">
        <v>0</v>
      </c>
      <c r="O408" s="90">
        <v>0</v>
      </c>
      <c r="P408" s="90">
        <v>0</v>
      </c>
      <c r="Q408" s="90">
        <v>0</v>
      </c>
      <c r="R408" s="90">
        <v>0</v>
      </c>
    </row>
    <row r="409" spans="1:18" s="12" customFormat="1" ht="15">
      <c r="A409" s="144" t="s">
        <v>21</v>
      </c>
      <c r="B409" s="144"/>
      <c r="C409" s="17"/>
      <c r="D409" s="17"/>
      <c r="E409" s="17"/>
      <c r="F409" s="17"/>
      <c r="G409" s="17"/>
      <c r="H409" s="17"/>
      <c r="I409" s="17"/>
      <c r="J409" s="144"/>
      <c r="K409" s="144"/>
      <c r="L409" s="8" t="s">
        <v>17</v>
      </c>
      <c r="M409" s="19">
        <f t="shared" si="78"/>
        <v>0</v>
      </c>
      <c r="N409" s="91">
        <f aca="true" t="shared" si="79" ref="N409:R411">N397+N400+N403+N406</f>
        <v>0</v>
      </c>
      <c r="O409" s="91">
        <f t="shared" si="79"/>
        <v>0</v>
      </c>
      <c r="P409" s="91">
        <f t="shared" si="79"/>
        <v>0</v>
      </c>
      <c r="Q409" s="91">
        <f t="shared" si="79"/>
        <v>0</v>
      </c>
      <c r="R409" s="91">
        <f t="shared" si="79"/>
        <v>0</v>
      </c>
    </row>
    <row r="410" spans="1:18" s="12" customFormat="1" ht="15">
      <c r="A410" s="136"/>
      <c r="B410" s="136"/>
      <c r="C410" s="17"/>
      <c r="D410" s="17"/>
      <c r="E410" s="17"/>
      <c r="F410" s="17"/>
      <c r="G410" s="17"/>
      <c r="H410" s="17"/>
      <c r="I410" s="17"/>
      <c r="J410" s="136"/>
      <c r="K410" s="136"/>
      <c r="L410" s="13" t="s">
        <v>19</v>
      </c>
      <c r="M410" s="22">
        <f t="shared" si="78"/>
        <v>0</v>
      </c>
      <c r="N410" s="92">
        <f t="shared" si="79"/>
        <v>0</v>
      </c>
      <c r="O410" s="92">
        <f t="shared" si="79"/>
        <v>0</v>
      </c>
      <c r="P410" s="92">
        <f t="shared" si="79"/>
        <v>0</v>
      </c>
      <c r="Q410" s="92">
        <f t="shared" si="79"/>
        <v>0</v>
      </c>
      <c r="R410" s="92">
        <f t="shared" si="79"/>
        <v>0</v>
      </c>
    </row>
    <row r="411" spans="1:18" s="12" customFormat="1" ht="15">
      <c r="A411" s="136"/>
      <c r="B411" s="136"/>
      <c r="C411" s="17"/>
      <c r="D411" s="17"/>
      <c r="E411" s="17"/>
      <c r="F411" s="17"/>
      <c r="G411" s="17"/>
      <c r="H411" s="17"/>
      <c r="I411" s="17"/>
      <c r="J411" s="136"/>
      <c r="K411" s="136"/>
      <c r="L411" s="14" t="s">
        <v>20</v>
      </c>
      <c r="M411" s="25">
        <f t="shared" si="78"/>
        <v>150</v>
      </c>
      <c r="N411" s="93">
        <f t="shared" si="79"/>
        <v>30</v>
      </c>
      <c r="O411" s="93">
        <f t="shared" si="79"/>
        <v>30</v>
      </c>
      <c r="P411" s="93">
        <f t="shared" si="79"/>
        <v>30</v>
      </c>
      <c r="Q411" s="93">
        <f t="shared" si="79"/>
        <v>30</v>
      </c>
      <c r="R411" s="93">
        <f t="shared" si="79"/>
        <v>30</v>
      </c>
    </row>
    <row r="412" spans="1:18" s="12" customFormat="1" ht="15">
      <c r="A412" s="137"/>
      <c r="B412" s="137"/>
      <c r="C412" s="17"/>
      <c r="D412" s="17"/>
      <c r="E412" s="17"/>
      <c r="F412" s="17"/>
      <c r="G412" s="17"/>
      <c r="H412" s="17"/>
      <c r="I412" s="17"/>
      <c r="J412" s="137"/>
      <c r="K412" s="137"/>
      <c r="L412" s="27" t="s">
        <v>21</v>
      </c>
      <c r="M412" s="29">
        <f aca="true" t="shared" si="80" ref="M412:R412">SUM(M409:M411)</f>
        <v>150</v>
      </c>
      <c r="N412" s="29">
        <f t="shared" si="80"/>
        <v>30</v>
      </c>
      <c r="O412" s="29">
        <f t="shared" si="80"/>
        <v>30</v>
      </c>
      <c r="P412" s="29">
        <f t="shared" si="80"/>
        <v>30</v>
      </c>
      <c r="Q412" s="29">
        <f t="shared" si="80"/>
        <v>30</v>
      </c>
      <c r="R412" s="29">
        <f t="shared" si="80"/>
        <v>30</v>
      </c>
    </row>
    <row r="413" spans="1:18" s="12" customFormat="1" ht="15">
      <c r="A413" s="154"/>
      <c r="B413" s="155"/>
      <c r="C413" s="160">
        <v>1528.14</v>
      </c>
      <c r="D413" s="160">
        <v>252.17</v>
      </c>
      <c r="E413" s="160">
        <v>253.56</v>
      </c>
      <c r="F413" s="160">
        <v>254.52</v>
      </c>
      <c r="G413" s="160">
        <v>255.09</v>
      </c>
      <c r="H413" s="160">
        <v>256.3</v>
      </c>
      <c r="I413" s="160">
        <v>256.5</v>
      </c>
      <c r="J413" s="221" t="s">
        <v>69</v>
      </c>
      <c r="K413" s="157" t="s">
        <v>11</v>
      </c>
      <c r="L413" s="8" t="s">
        <v>17</v>
      </c>
      <c r="M413" s="10">
        <f aca="true" t="shared" si="81" ref="M413:M427">SUM(N413:R413)</f>
        <v>0</v>
      </c>
      <c r="N413" s="90">
        <v>0</v>
      </c>
      <c r="O413" s="90">
        <v>0</v>
      </c>
      <c r="P413" s="90">
        <v>0</v>
      </c>
      <c r="Q413" s="90">
        <v>0</v>
      </c>
      <c r="R413" s="90">
        <v>0</v>
      </c>
    </row>
    <row r="414" spans="1:18" s="12" customFormat="1" ht="15">
      <c r="A414" s="154"/>
      <c r="B414" s="155"/>
      <c r="C414" s="160"/>
      <c r="D414" s="160"/>
      <c r="E414" s="160"/>
      <c r="F414" s="160"/>
      <c r="G414" s="160"/>
      <c r="H414" s="160"/>
      <c r="I414" s="160"/>
      <c r="J414" s="221"/>
      <c r="K414" s="157"/>
      <c r="L414" s="13" t="s">
        <v>19</v>
      </c>
      <c r="M414" s="10">
        <f t="shared" si="81"/>
        <v>0</v>
      </c>
      <c r="N414" s="90">
        <v>0</v>
      </c>
      <c r="O414" s="90">
        <v>0</v>
      </c>
      <c r="P414" s="90">
        <v>0</v>
      </c>
      <c r="Q414" s="90">
        <v>0</v>
      </c>
      <c r="R414" s="90">
        <v>0</v>
      </c>
    </row>
    <row r="415" spans="1:18" s="12" customFormat="1" ht="15">
      <c r="A415" s="154"/>
      <c r="B415" s="155"/>
      <c r="C415" s="160"/>
      <c r="D415" s="160"/>
      <c r="E415" s="160"/>
      <c r="F415" s="160"/>
      <c r="G415" s="160"/>
      <c r="H415" s="160"/>
      <c r="I415" s="160"/>
      <c r="J415" s="221"/>
      <c r="K415" s="157"/>
      <c r="L415" s="14" t="s">
        <v>20</v>
      </c>
      <c r="M415" s="10">
        <f t="shared" si="81"/>
        <v>21070</v>
      </c>
      <c r="N415" s="90">
        <v>5290</v>
      </c>
      <c r="O415" s="90">
        <v>4730</v>
      </c>
      <c r="P415" s="90">
        <v>3480</v>
      </c>
      <c r="Q415" s="90">
        <v>3590</v>
      </c>
      <c r="R415" s="90">
        <v>3980</v>
      </c>
    </row>
    <row r="416" spans="1:18" s="12" customFormat="1" ht="15">
      <c r="A416" s="154"/>
      <c r="B416" s="155"/>
      <c r="C416" s="160"/>
      <c r="D416" s="160"/>
      <c r="E416" s="160"/>
      <c r="F416" s="160"/>
      <c r="G416" s="160"/>
      <c r="H416" s="160"/>
      <c r="I416" s="160"/>
      <c r="J416" s="221"/>
      <c r="K416" s="158" t="s">
        <v>12</v>
      </c>
      <c r="L416" s="8" t="s">
        <v>17</v>
      </c>
      <c r="M416" s="10">
        <f t="shared" si="81"/>
        <v>0</v>
      </c>
      <c r="N416" s="90">
        <v>0</v>
      </c>
      <c r="O416" s="90">
        <v>0</v>
      </c>
      <c r="P416" s="90">
        <v>0</v>
      </c>
      <c r="Q416" s="90">
        <v>0</v>
      </c>
      <c r="R416" s="90">
        <v>0</v>
      </c>
    </row>
    <row r="417" spans="1:18" s="12" customFormat="1" ht="15">
      <c r="A417" s="154"/>
      <c r="B417" s="155"/>
      <c r="C417" s="156">
        <v>15.66</v>
      </c>
      <c r="D417" s="156">
        <v>2.61</v>
      </c>
      <c r="E417" s="156">
        <v>2.61</v>
      </c>
      <c r="F417" s="156">
        <v>2.61</v>
      </c>
      <c r="G417" s="156">
        <v>2.61</v>
      </c>
      <c r="H417" s="156">
        <v>2.61</v>
      </c>
      <c r="I417" s="156">
        <v>2.61</v>
      </c>
      <c r="J417" s="221"/>
      <c r="K417" s="158"/>
      <c r="L417" s="13" t="s">
        <v>19</v>
      </c>
      <c r="M417" s="10">
        <f t="shared" si="81"/>
        <v>10000</v>
      </c>
      <c r="N417" s="90">
        <v>2000</v>
      </c>
      <c r="O417" s="90">
        <v>2000</v>
      </c>
      <c r="P417" s="90">
        <v>2000</v>
      </c>
      <c r="Q417" s="90">
        <v>2000</v>
      </c>
      <c r="R417" s="90">
        <v>2000</v>
      </c>
    </row>
    <row r="418" spans="1:18" s="12" customFormat="1" ht="15">
      <c r="A418" s="154"/>
      <c r="B418" s="155"/>
      <c r="C418" s="156"/>
      <c r="D418" s="156"/>
      <c r="E418" s="156"/>
      <c r="F418" s="156"/>
      <c r="G418" s="156"/>
      <c r="H418" s="156"/>
      <c r="I418" s="156"/>
      <c r="J418" s="221"/>
      <c r="K418" s="158"/>
      <c r="L418" s="14" t="s">
        <v>20</v>
      </c>
      <c r="M418" s="10">
        <f t="shared" si="81"/>
        <v>0</v>
      </c>
      <c r="N418" s="90">
        <v>0</v>
      </c>
      <c r="O418" s="90">
        <v>0</v>
      </c>
      <c r="P418" s="90">
        <v>0</v>
      </c>
      <c r="Q418" s="90">
        <v>0</v>
      </c>
      <c r="R418" s="90">
        <v>0</v>
      </c>
    </row>
    <row r="419" spans="1:18" s="12" customFormat="1" ht="15">
      <c r="A419" s="154"/>
      <c r="B419" s="155"/>
      <c r="C419" s="156"/>
      <c r="D419" s="156"/>
      <c r="E419" s="156"/>
      <c r="F419" s="156"/>
      <c r="G419" s="156"/>
      <c r="H419" s="156"/>
      <c r="I419" s="156"/>
      <c r="J419" s="221"/>
      <c r="K419" s="135" t="s">
        <v>13</v>
      </c>
      <c r="L419" s="8" t="s">
        <v>17</v>
      </c>
      <c r="M419" s="10">
        <f t="shared" si="81"/>
        <v>0</v>
      </c>
      <c r="N419" s="90">
        <v>0</v>
      </c>
      <c r="O419" s="90">
        <v>0</v>
      </c>
      <c r="P419" s="90">
        <v>0</v>
      </c>
      <c r="Q419" s="90">
        <v>0</v>
      </c>
      <c r="R419" s="90">
        <v>0</v>
      </c>
    </row>
    <row r="420" spans="1:18" s="12" customFormat="1" ht="15">
      <c r="A420" s="154"/>
      <c r="B420" s="155"/>
      <c r="C420" s="156">
        <v>0.6</v>
      </c>
      <c r="D420" s="156">
        <v>0.1</v>
      </c>
      <c r="E420" s="156">
        <v>0.1</v>
      </c>
      <c r="F420" s="156">
        <v>0.1</v>
      </c>
      <c r="G420" s="156">
        <v>0.1</v>
      </c>
      <c r="H420" s="156">
        <v>0.1</v>
      </c>
      <c r="I420" s="156">
        <v>0.1</v>
      </c>
      <c r="J420" s="221"/>
      <c r="K420" s="135"/>
      <c r="L420" s="13" t="s">
        <v>19</v>
      </c>
      <c r="M420" s="10">
        <f t="shared" si="81"/>
        <v>0</v>
      </c>
      <c r="N420" s="90">
        <v>0</v>
      </c>
      <c r="O420" s="90">
        <v>0</v>
      </c>
      <c r="P420" s="90">
        <v>0</v>
      </c>
      <c r="Q420" s="90">
        <v>0</v>
      </c>
      <c r="R420" s="90">
        <v>0</v>
      </c>
    </row>
    <row r="421" spans="1:18" s="12" customFormat="1" ht="15">
      <c r="A421" s="154"/>
      <c r="B421" s="155"/>
      <c r="C421" s="156"/>
      <c r="D421" s="156"/>
      <c r="E421" s="156"/>
      <c r="F421" s="156"/>
      <c r="G421" s="156"/>
      <c r="H421" s="156"/>
      <c r="I421" s="156"/>
      <c r="J421" s="221"/>
      <c r="K421" s="135"/>
      <c r="L421" s="14" t="s">
        <v>20</v>
      </c>
      <c r="M421" s="10">
        <f t="shared" si="81"/>
        <v>900</v>
      </c>
      <c r="N421" s="90">
        <v>100</v>
      </c>
      <c r="O421" s="90">
        <v>200</v>
      </c>
      <c r="P421" s="90">
        <v>200</v>
      </c>
      <c r="Q421" s="90">
        <v>200</v>
      </c>
      <c r="R421" s="90">
        <v>200</v>
      </c>
    </row>
    <row r="422" spans="1:18" s="12" customFormat="1" ht="15">
      <c r="A422" s="154"/>
      <c r="B422" s="155"/>
      <c r="C422" s="156"/>
      <c r="D422" s="156"/>
      <c r="E422" s="156"/>
      <c r="F422" s="156"/>
      <c r="G422" s="156"/>
      <c r="H422" s="156"/>
      <c r="I422" s="156"/>
      <c r="J422" s="221"/>
      <c r="K422" s="135" t="s">
        <v>14</v>
      </c>
      <c r="L422" s="8" t="s">
        <v>17</v>
      </c>
      <c r="M422" s="10">
        <f t="shared" si="81"/>
        <v>0</v>
      </c>
      <c r="N422" s="90">
        <v>0</v>
      </c>
      <c r="O422" s="90">
        <v>0</v>
      </c>
      <c r="P422" s="90">
        <v>0</v>
      </c>
      <c r="Q422" s="90">
        <v>0</v>
      </c>
      <c r="R422" s="90">
        <v>0</v>
      </c>
    </row>
    <row r="423" spans="1:18" s="12" customFormat="1" ht="15">
      <c r="A423" s="154"/>
      <c r="B423" s="155"/>
      <c r="C423" s="30">
        <v>105.54</v>
      </c>
      <c r="D423" s="30">
        <v>17.24</v>
      </c>
      <c r="E423" s="30">
        <v>17.54</v>
      </c>
      <c r="F423" s="30">
        <v>17.64</v>
      </c>
      <c r="G423" s="30">
        <v>17.64</v>
      </c>
      <c r="H423" s="30">
        <v>17.74</v>
      </c>
      <c r="I423" s="30">
        <v>17.74</v>
      </c>
      <c r="J423" s="221"/>
      <c r="K423" s="135"/>
      <c r="L423" s="13" t="s">
        <v>19</v>
      </c>
      <c r="M423" s="10">
        <f t="shared" si="81"/>
        <v>0</v>
      </c>
      <c r="N423" s="90">
        <v>0</v>
      </c>
      <c r="O423" s="90">
        <v>0</v>
      </c>
      <c r="P423" s="90">
        <v>0</v>
      </c>
      <c r="Q423" s="90">
        <v>0</v>
      </c>
      <c r="R423" s="90">
        <v>0</v>
      </c>
    </row>
    <row r="424" spans="1:18" s="12" customFormat="1" ht="15">
      <c r="A424" s="154"/>
      <c r="B424" s="155"/>
      <c r="C424" s="68">
        <v>80.52</v>
      </c>
      <c r="D424" s="68">
        <v>12.65</v>
      </c>
      <c r="E424" s="68">
        <v>12.87</v>
      </c>
      <c r="F424" s="68">
        <v>13.25</v>
      </c>
      <c r="G424" s="68">
        <v>13.35</v>
      </c>
      <c r="H424" s="68">
        <v>13.95</v>
      </c>
      <c r="I424" s="68">
        <v>14.45</v>
      </c>
      <c r="J424" s="221"/>
      <c r="K424" s="135"/>
      <c r="L424" s="14" t="s">
        <v>20</v>
      </c>
      <c r="M424" s="10">
        <f t="shared" si="81"/>
        <v>0</v>
      </c>
      <c r="N424" s="90">
        <v>0</v>
      </c>
      <c r="O424" s="90">
        <v>0</v>
      </c>
      <c r="P424" s="90">
        <v>0</v>
      </c>
      <c r="Q424" s="90">
        <v>0</v>
      </c>
      <c r="R424" s="90">
        <v>0</v>
      </c>
    </row>
    <row r="425" spans="1:18" s="12" customFormat="1" ht="15">
      <c r="A425" s="144" t="s">
        <v>21</v>
      </c>
      <c r="B425" s="144"/>
      <c r="C425" s="17"/>
      <c r="D425" s="17"/>
      <c r="E425" s="17"/>
      <c r="F425" s="17"/>
      <c r="G425" s="17"/>
      <c r="H425" s="17"/>
      <c r="I425" s="17"/>
      <c r="J425" s="144"/>
      <c r="K425" s="144"/>
      <c r="L425" s="8" t="s">
        <v>17</v>
      </c>
      <c r="M425" s="19">
        <f t="shared" si="81"/>
        <v>0</v>
      </c>
      <c r="N425" s="91">
        <f aca="true" t="shared" si="82" ref="N425:R427">N413+N416+N419+N422</f>
        <v>0</v>
      </c>
      <c r="O425" s="91">
        <f t="shared" si="82"/>
        <v>0</v>
      </c>
      <c r="P425" s="91">
        <f t="shared" si="82"/>
        <v>0</v>
      </c>
      <c r="Q425" s="91">
        <f t="shared" si="82"/>
        <v>0</v>
      </c>
      <c r="R425" s="91">
        <f t="shared" si="82"/>
        <v>0</v>
      </c>
    </row>
    <row r="426" spans="1:18" s="12" customFormat="1" ht="15">
      <c r="A426" s="136"/>
      <c r="B426" s="136"/>
      <c r="C426" s="17"/>
      <c r="D426" s="17"/>
      <c r="E426" s="17"/>
      <c r="F426" s="17"/>
      <c r="G426" s="17"/>
      <c r="H426" s="17"/>
      <c r="I426" s="17"/>
      <c r="J426" s="136"/>
      <c r="K426" s="136"/>
      <c r="L426" s="13" t="s">
        <v>19</v>
      </c>
      <c r="M426" s="22">
        <f t="shared" si="81"/>
        <v>10000</v>
      </c>
      <c r="N426" s="92">
        <f t="shared" si="82"/>
        <v>2000</v>
      </c>
      <c r="O426" s="92">
        <f t="shared" si="82"/>
        <v>2000</v>
      </c>
      <c r="P426" s="92">
        <f t="shared" si="82"/>
        <v>2000</v>
      </c>
      <c r="Q426" s="92">
        <f t="shared" si="82"/>
        <v>2000</v>
      </c>
      <c r="R426" s="92">
        <f t="shared" si="82"/>
        <v>2000</v>
      </c>
    </row>
    <row r="427" spans="1:18" s="12" customFormat="1" ht="15">
      <c r="A427" s="136"/>
      <c r="B427" s="136"/>
      <c r="C427" s="17"/>
      <c r="D427" s="17"/>
      <c r="E427" s="17"/>
      <c r="F427" s="17"/>
      <c r="G427" s="17"/>
      <c r="H427" s="17"/>
      <c r="I427" s="17"/>
      <c r="J427" s="136"/>
      <c r="K427" s="136"/>
      <c r="L427" s="14" t="s">
        <v>20</v>
      </c>
      <c r="M427" s="25">
        <f t="shared" si="81"/>
        <v>21970</v>
      </c>
      <c r="N427" s="93">
        <f t="shared" si="82"/>
        <v>5390</v>
      </c>
      <c r="O427" s="93">
        <f t="shared" si="82"/>
        <v>4930</v>
      </c>
      <c r="P427" s="93">
        <f t="shared" si="82"/>
        <v>3680</v>
      </c>
      <c r="Q427" s="93">
        <f t="shared" si="82"/>
        <v>3790</v>
      </c>
      <c r="R427" s="93">
        <f t="shared" si="82"/>
        <v>4180</v>
      </c>
    </row>
    <row r="428" spans="1:18" s="12" customFormat="1" ht="15">
      <c r="A428" s="137"/>
      <c r="B428" s="137"/>
      <c r="C428" s="17"/>
      <c r="D428" s="17"/>
      <c r="E428" s="17"/>
      <c r="F428" s="17"/>
      <c r="G428" s="17"/>
      <c r="H428" s="17"/>
      <c r="I428" s="17"/>
      <c r="J428" s="137"/>
      <c r="K428" s="137"/>
      <c r="L428" s="27" t="s">
        <v>21</v>
      </c>
      <c r="M428" s="29">
        <f aca="true" t="shared" si="83" ref="M428:R428">SUM(M425:M427)</f>
        <v>31970</v>
      </c>
      <c r="N428" s="29">
        <f t="shared" si="83"/>
        <v>7390</v>
      </c>
      <c r="O428" s="29">
        <f t="shared" si="83"/>
        <v>6930</v>
      </c>
      <c r="P428" s="29">
        <f t="shared" si="83"/>
        <v>5680</v>
      </c>
      <c r="Q428" s="29">
        <f t="shared" si="83"/>
        <v>5790</v>
      </c>
      <c r="R428" s="29">
        <f t="shared" si="83"/>
        <v>6180</v>
      </c>
    </row>
    <row r="429" spans="1:18" s="12" customFormat="1" ht="15">
      <c r="A429" s="154"/>
      <c r="B429" s="155"/>
      <c r="C429" s="160">
        <v>1528.14</v>
      </c>
      <c r="D429" s="160">
        <v>252.17</v>
      </c>
      <c r="E429" s="160">
        <v>253.56</v>
      </c>
      <c r="F429" s="160">
        <v>254.52</v>
      </c>
      <c r="G429" s="160">
        <v>255.09</v>
      </c>
      <c r="H429" s="160">
        <v>256.3</v>
      </c>
      <c r="I429" s="160">
        <v>256.5</v>
      </c>
      <c r="J429" s="159" t="s">
        <v>70</v>
      </c>
      <c r="K429" s="157" t="s">
        <v>11</v>
      </c>
      <c r="L429" s="8" t="s">
        <v>17</v>
      </c>
      <c r="M429" s="10">
        <f aca="true" t="shared" si="84" ref="M429:M443">SUM(N429:R429)</f>
        <v>0</v>
      </c>
      <c r="N429" s="90">
        <v>0</v>
      </c>
      <c r="O429" s="90">
        <v>0</v>
      </c>
      <c r="P429" s="90">
        <v>0</v>
      </c>
      <c r="Q429" s="90">
        <v>0</v>
      </c>
      <c r="R429" s="90">
        <v>0</v>
      </c>
    </row>
    <row r="430" spans="1:18" s="12" customFormat="1" ht="15">
      <c r="A430" s="154"/>
      <c r="B430" s="155"/>
      <c r="C430" s="160"/>
      <c r="D430" s="160"/>
      <c r="E430" s="160"/>
      <c r="F430" s="160"/>
      <c r="G430" s="160"/>
      <c r="H430" s="160"/>
      <c r="I430" s="160"/>
      <c r="J430" s="159"/>
      <c r="K430" s="157"/>
      <c r="L430" s="13" t="s">
        <v>19</v>
      </c>
      <c r="M430" s="10">
        <f t="shared" si="84"/>
        <v>0</v>
      </c>
      <c r="N430" s="90">
        <v>0</v>
      </c>
      <c r="O430" s="90">
        <v>0</v>
      </c>
      <c r="P430" s="90">
        <v>0</v>
      </c>
      <c r="Q430" s="90">
        <v>0</v>
      </c>
      <c r="R430" s="90">
        <v>0</v>
      </c>
    </row>
    <row r="431" spans="1:18" s="12" customFormat="1" ht="15">
      <c r="A431" s="154"/>
      <c r="B431" s="155"/>
      <c r="C431" s="160"/>
      <c r="D431" s="160"/>
      <c r="E431" s="160"/>
      <c r="F431" s="160"/>
      <c r="G431" s="160"/>
      <c r="H431" s="160"/>
      <c r="I431" s="160"/>
      <c r="J431" s="159"/>
      <c r="K431" s="157"/>
      <c r="L431" s="14" t="s">
        <v>20</v>
      </c>
      <c r="M431" s="10">
        <f t="shared" si="84"/>
        <v>13780</v>
      </c>
      <c r="N431" s="90">
        <v>4400</v>
      </c>
      <c r="O431" s="90">
        <v>2750</v>
      </c>
      <c r="P431" s="90">
        <v>1450</v>
      </c>
      <c r="Q431" s="90">
        <v>3450</v>
      </c>
      <c r="R431" s="90">
        <v>1730</v>
      </c>
    </row>
    <row r="432" spans="1:18" s="12" customFormat="1" ht="15">
      <c r="A432" s="154"/>
      <c r="B432" s="155"/>
      <c r="C432" s="160"/>
      <c r="D432" s="160"/>
      <c r="E432" s="160"/>
      <c r="F432" s="160"/>
      <c r="G432" s="160"/>
      <c r="H432" s="160"/>
      <c r="I432" s="160"/>
      <c r="J432" s="159"/>
      <c r="K432" s="158" t="s">
        <v>12</v>
      </c>
      <c r="L432" s="8" t="s">
        <v>17</v>
      </c>
      <c r="M432" s="10">
        <f t="shared" si="84"/>
        <v>0</v>
      </c>
      <c r="N432" s="90">
        <v>0</v>
      </c>
      <c r="O432" s="90">
        <v>0</v>
      </c>
      <c r="P432" s="90">
        <v>0</v>
      </c>
      <c r="Q432" s="90">
        <v>0</v>
      </c>
      <c r="R432" s="90">
        <v>0</v>
      </c>
    </row>
    <row r="433" spans="1:18" s="12" customFormat="1" ht="15">
      <c r="A433" s="154"/>
      <c r="B433" s="155"/>
      <c r="C433" s="156">
        <v>15.66</v>
      </c>
      <c r="D433" s="156">
        <v>2.61</v>
      </c>
      <c r="E433" s="156">
        <v>2.61</v>
      </c>
      <c r="F433" s="156">
        <v>2.61</v>
      </c>
      <c r="G433" s="156">
        <v>2.61</v>
      </c>
      <c r="H433" s="156">
        <v>2.61</v>
      </c>
      <c r="I433" s="156">
        <v>2.61</v>
      </c>
      <c r="J433" s="159"/>
      <c r="K433" s="158"/>
      <c r="L433" s="13" t="s">
        <v>19</v>
      </c>
      <c r="M433" s="10">
        <f t="shared" si="84"/>
        <v>0</v>
      </c>
      <c r="N433" s="90">
        <v>0</v>
      </c>
      <c r="O433" s="90">
        <v>0</v>
      </c>
      <c r="P433" s="90">
        <v>0</v>
      </c>
      <c r="Q433" s="90">
        <v>0</v>
      </c>
      <c r="R433" s="90">
        <v>0</v>
      </c>
    </row>
    <row r="434" spans="1:18" s="12" customFormat="1" ht="15">
      <c r="A434" s="154"/>
      <c r="B434" s="155"/>
      <c r="C434" s="156"/>
      <c r="D434" s="156"/>
      <c r="E434" s="156"/>
      <c r="F434" s="156"/>
      <c r="G434" s="156"/>
      <c r="H434" s="156"/>
      <c r="I434" s="156"/>
      <c r="J434" s="159"/>
      <c r="K434" s="158"/>
      <c r="L434" s="14" t="s">
        <v>20</v>
      </c>
      <c r="M434" s="10">
        <f t="shared" si="84"/>
        <v>400</v>
      </c>
      <c r="N434" s="90">
        <v>200</v>
      </c>
      <c r="O434" s="90">
        <v>50</v>
      </c>
      <c r="P434" s="90">
        <v>50</v>
      </c>
      <c r="Q434" s="90">
        <v>50</v>
      </c>
      <c r="R434" s="90">
        <v>50</v>
      </c>
    </row>
    <row r="435" spans="1:18" s="12" customFormat="1" ht="15">
      <c r="A435" s="154"/>
      <c r="B435" s="155"/>
      <c r="C435" s="156"/>
      <c r="D435" s="156"/>
      <c r="E435" s="156"/>
      <c r="F435" s="156"/>
      <c r="G435" s="156"/>
      <c r="H435" s="156"/>
      <c r="I435" s="156"/>
      <c r="J435" s="159"/>
      <c r="K435" s="135" t="s">
        <v>13</v>
      </c>
      <c r="L435" s="8" t="s">
        <v>17</v>
      </c>
      <c r="M435" s="10">
        <f t="shared" si="84"/>
        <v>0</v>
      </c>
      <c r="N435" s="90">
        <v>0</v>
      </c>
      <c r="O435" s="90">
        <v>0</v>
      </c>
      <c r="P435" s="90">
        <v>0</v>
      </c>
      <c r="Q435" s="90">
        <v>0</v>
      </c>
      <c r="R435" s="90">
        <v>0</v>
      </c>
    </row>
    <row r="436" spans="1:18" s="12" customFormat="1" ht="15">
      <c r="A436" s="154"/>
      <c r="B436" s="155"/>
      <c r="C436" s="156">
        <v>0.6</v>
      </c>
      <c r="D436" s="156">
        <v>0.1</v>
      </c>
      <c r="E436" s="156">
        <v>0.1</v>
      </c>
      <c r="F436" s="156">
        <v>0.1</v>
      </c>
      <c r="G436" s="156">
        <v>0.1</v>
      </c>
      <c r="H436" s="156">
        <v>0.1</v>
      </c>
      <c r="I436" s="156">
        <v>0.1</v>
      </c>
      <c r="J436" s="159"/>
      <c r="K436" s="135"/>
      <c r="L436" s="13" t="s">
        <v>19</v>
      </c>
      <c r="M436" s="10">
        <f t="shared" si="84"/>
        <v>0</v>
      </c>
      <c r="N436" s="90">
        <v>0</v>
      </c>
      <c r="O436" s="90">
        <v>0</v>
      </c>
      <c r="P436" s="90">
        <v>0</v>
      </c>
      <c r="Q436" s="90">
        <v>0</v>
      </c>
      <c r="R436" s="90">
        <v>0</v>
      </c>
    </row>
    <row r="437" spans="1:18" s="12" customFormat="1" ht="15">
      <c r="A437" s="154"/>
      <c r="B437" s="155"/>
      <c r="C437" s="156"/>
      <c r="D437" s="156"/>
      <c r="E437" s="156"/>
      <c r="F437" s="156"/>
      <c r="G437" s="156"/>
      <c r="H437" s="156"/>
      <c r="I437" s="156"/>
      <c r="J437" s="159"/>
      <c r="K437" s="135"/>
      <c r="L437" s="14" t="s">
        <v>20</v>
      </c>
      <c r="M437" s="10">
        <f t="shared" si="84"/>
        <v>0</v>
      </c>
      <c r="N437" s="90">
        <v>0</v>
      </c>
      <c r="O437" s="90">
        <v>0</v>
      </c>
      <c r="P437" s="90">
        <v>0</v>
      </c>
      <c r="Q437" s="90">
        <v>0</v>
      </c>
      <c r="R437" s="90">
        <v>0</v>
      </c>
    </row>
    <row r="438" spans="1:18" s="12" customFormat="1" ht="15">
      <c r="A438" s="154"/>
      <c r="B438" s="155"/>
      <c r="C438" s="156"/>
      <c r="D438" s="156"/>
      <c r="E438" s="156"/>
      <c r="F438" s="156"/>
      <c r="G438" s="156"/>
      <c r="H438" s="156"/>
      <c r="I438" s="156"/>
      <c r="J438" s="159"/>
      <c r="K438" s="135" t="s">
        <v>14</v>
      </c>
      <c r="L438" s="8" t="s">
        <v>17</v>
      </c>
      <c r="M438" s="10">
        <f t="shared" si="84"/>
        <v>0</v>
      </c>
      <c r="N438" s="90">
        <v>0</v>
      </c>
      <c r="O438" s="90">
        <v>0</v>
      </c>
      <c r="P438" s="90">
        <v>0</v>
      </c>
      <c r="Q438" s="90">
        <v>0</v>
      </c>
      <c r="R438" s="90">
        <v>0</v>
      </c>
    </row>
    <row r="439" spans="1:18" s="12" customFormat="1" ht="15">
      <c r="A439" s="154"/>
      <c r="B439" s="155"/>
      <c r="C439" s="30">
        <v>105.54</v>
      </c>
      <c r="D439" s="30">
        <v>17.24</v>
      </c>
      <c r="E439" s="30">
        <v>17.54</v>
      </c>
      <c r="F439" s="30">
        <v>17.64</v>
      </c>
      <c r="G439" s="30">
        <v>17.64</v>
      </c>
      <c r="H439" s="30">
        <v>17.74</v>
      </c>
      <c r="I439" s="30">
        <v>17.74</v>
      </c>
      <c r="J439" s="159"/>
      <c r="K439" s="135"/>
      <c r="L439" s="13" t="s">
        <v>19</v>
      </c>
      <c r="M439" s="10">
        <f t="shared" si="84"/>
        <v>0</v>
      </c>
      <c r="N439" s="90">
        <v>0</v>
      </c>
      <c r="O439" s="90">
        <v>0</v>
      </c>
      <c r="P439" s="90">
        <v>0</v>
      </c>
      <c r="Q439" s="90">
        <v>0</v>
      </c>
      <c r="R439" s="90">
        <v>0</v>
      </c>
    </row>
    <row r="440" spans="1:18" s="12" customFormat="1" ht="15">
      <c r="A440" s="154"/>
      <c r="B440" s="155"/>
      <c r="C440" s="68">
        <v>80.52</v>
      </c>
      <c r="D440" s="68">
        <v>12.65</v>
      </c>
      <c r="E440" s="68">
        <v>12.87</v>
      </c>
      <c r="F440" s="68">
        <v>13.25</v>
      </c>
      <c r="G440" s="68">
        <v>13.35</v>
      </c>
      <c r="H440" s="68">
        <v>13.95</v>
      </c>
      <c r="I440" s="68">
        <v>14.45</v>
      </c>
      <c r="J440" s="159"/>
      <c r="K440" s="135"/>
      <c r="L440" s="14" t="s">
        <v>20</v>
      </c>
      <c r="M440" s="10">
        <f t="shared" si="84"/>
        <v>0</v>
      </c>
      <c r="N440" s="90">
        <v>0</v>
      </c>
      <c r="O440" s="90">
        <v>0</v>
      </c>
      <c r="P440" s="90">
        <v>0</v>
      </c>
      <c r="Q440" s="90">
        <v>0</v>
      </c>
      <c r="R440" s="90">
        <v>0</v>
      </c>
    </row>
    <row r="441" spans="1:18" s="12" customFormat="1" ht="15">
      <c r="A441" s="144" t="s">
        <v>21</v>
      </c>
      <c r="B441" s="144"/>
      <c r="C441" s="17"/>
      <c r="D441" s="17"/>
      <c r="E441" s="17"/>
      <c r="F441" s="17"/>
      <c r="G441" s="17"/>
      <c r="H441" s="17"/>
      <c r="I441" s="17"/>
      <c r="J441" s="144"/>
      <c r="K441" s="144"/>
      <c r="L441" s="8" t="s">
        <v>17</v>
      </c>
      <c r="M441" s="19">
        <f t="shared" si="84"/>
        <v>0</v>
      </c>
      <c r="N441" s="91">
        <f aca="true" t="shared" si="85" ref="N441:R443">N429+N432+N435+N438</f>
        <v>0</v>
      </c>
      <c r="O441" s="91">
        <f t="shared" si="85"/>
        <v>0</v>
      </c>
      <c r="P441" s="91">
        <f t="shared" si="85"/>
        <v>0</v>
      </c>
      <c r="Q441" s="91">
        <f t="shared" si="85"/>
        <v>0</v>
      </c>
      <c r="R441" s="91">
        <f t="shared" si="85"/>
        <v>0</v>
      </c>
    </row>
    <row r="442" spans="1:18" s="12" customFormat="1" ht="15">
      <c r="A442" s="136"/>
      <c r="B442" s="136"/>
      <c r="C442" s="17"/>
      <c r="D442" s="17"/>
      <c r="E442" s="17"/>
      <c r="F442" s="17"/>
      <c r="G442" s="17"/>
      <c r="H442" s="17"/>
      <c r="I442" s="17"/>
      <c r="J442" s="136"/>
      <c r="K442" s="136"/>
      <c r="L442" s="13" t="s">
        <v>19</v>
      </c>
      <c r="M442" s="22">
        <f t="shared" si="84"/>
        <v>0</v>
      </c>
      <c r="N442" s="92">
        <f t="shared" si="85"/>
        <v>0</v>
      </c>
      <c r="O442" s="92">
        <f t="shared" si="85"/>
        <v>0</v>
      </c>
      <c r="P442" s="92">
        <f t="shared" si="85"/>
        <v>0</v>
      </c>
      <c r="Q442" s="92">
        <f t="shared" si="85"/>
        <v>0</v>
      </c>
      <c r="R442" s="92">
        <f t="shared" si="85"/>
        <v>0</v>
      </c>
    </row>
    <row r="443" spans="1:18" s="12" customFormat="1" ht="15">
      <c r="A443" s="136"/>
      <c r="B443" s="136"/>
      <c r="C443" s="17"/>
      <c r="D443" s="17"/>
      <c r="E443" s="17"/>
      <c r="F443" s="17"/>
      <c r="G443" s="17"/>
      <c r="H443" s="17"/>
      <c r="I443" s="17"/>
      <c r="J443" s="136"/>
      <c r="K443" s="136"/>
      <c r="L443" s="14" t="s">
        <v>20</v>
      </c>
      <c r="M443" s="25">
        <f t="shared" si="84"/>
        <v>14180</v>
      </c>
      <c r="N443" s="93">
        <f t="shared" si="85"/>
        <v>4600</v>
      </c>
      <c r="O443" s="93">
        <f t="shared" si="85"/>
        <v>2800</v>
      </c>
      <c r="P443" s="93">
        <f t="shared" si="85"/>
        <v>1500</v>
      </c>
      <c r="Q443" s="93">
        <f t="shared" si="85"/>
        <v>3500</v>
      </c>
      <c r="R443" s="93">
        <f t="shared" si="85"/>
        <v>1780</v>
      </c>
    </row>
    <row r="444" spans="1:18" s="12" customFormat="1" ht="15">
      <c r="A444" s="137"/>
      <c r="B444" s="137"/>
      <c r="C444" s="17"/>
      <c r="D444" s="17"/>
      <c r="E444" s="17"/>
      <c r="F444" s="17"/>
      <c r="G444" s="17"/>
      <c r="H444" s="17"/>
      <c r="I444" s="17"/>
      <c r="J444" s="137"/>
      <c r="K444" s="137"/>
      <c r="L444" s="27" t="s">
        <v>21</v>
      </c>
      <c r="M444" s="29">
        <f aca="true" t="shared" si="86" ref="M444:R444">SUM(M441:M443)</f>
        <v>14180</v>
      </c>
      <c r="N444" s="29">
        <f t="shared" si="86"/>
        <v>4600</v>
      </c>
      <c r="O444" s="29">
        <f t="shared" si="86"/>
        <v>2800</v>
      </c>
      <c r="P444" s="29">
        <f t="shared" si="86"/>
        <v>1500</v>
      </c>
      <c r="Q444" s="29">
        <f t="shared" si="86"/>
        <v>3500</v>
      </c>
      <c r="R444" s="29">
        <f t="shared" si="86"/>
        <v>1780</v>
      </c>
    </row>
    <row r="445" spans="1:18" s="12" customFormat="1" ht="15">
      <c r="A445" s="154"/>
      <c r="B445" s="155"/>
      <c r="C445" s="160">
        <v>1528.14</v>
      </c>
      <c r="D445" s="160">
        <v>252.17</v>
      </c>
      <c r="E445" s="160">
        <v>253.56</v>
      </c>
      <c r="F445" s="160">
        <v>254.52</v>
      </c>
      <c r="G445" s="160">
        <v>255.09</v>
      </c>
      <c r="H445" s="160">
        <v>256.3</v>
      </c>
      <c r="I445" s="160">
        <v>256.5</v>
      </c>
      <c r="J445" s="155" t="s">
        <v>71</v>
      </c>
      <c r="K445" s="157" t="s">
        <v>11</v>
      </c>
      <c r="L445" s="8" t="s">
        <v>17</v>
      </c>
      <c r="M445" s="10">
        <f aca="true" t="shared" si="87" ref="M445:M459">SUM(N445:R445)</f>
        <v>3480</v>
      </c>
      <c r="N445" s="90">
        <v>0</v>
      </c>
      <c r="O445" s="90">
        <v>800</v>
      </c>
      <c r="P445" s="90">
        <v>840</v>
      </c>
      <c r="Q445" s="90">
        <v>890</v>
      </c>
      <c r="R445" s="90">
        <v>950</v>
      </c>
    </row>
    <row r="446" spans="1:18" s="12" customFormat="1" ht="15">
      <c r="A446" s="154"/>
      <c r="B446" s="155"/>
      <c r="C446" s="160"/>
      <c r="D446" s="160"/>
      <c r="E446" s="160"/>
      <c r="F446" s="160"/>
      <c r="G446" s="160"/>
      <c r="H446" s="160"/>
      <c r="I446" s="160"/>
      <c r="J446" s="155"/>
      <c r="K446" s="157"/>
      <c r="L446" s="13" t="s">
        <v>19</v>
      </c>
      <c r="M446" s="10">
        <f t="shared" si="87"/>
        <v>0</v>
      </c>
      <c r="N446" s="90">
        <v>0</v>
      </c>
      <c r="O446" s="90">
        <v>0</v>
      </c>
      <c r="P446" s="90">
        <v>0</v>
      </c>
      <c r="Q446" s="90">
        <v>0</v>
      </c>
      <c r="R446" s="90">
        <v>0</v>
      </c>
    </row>
    <row r="447" spans="1:18" s="12" customFormat="1" ht="15">
      <c r="A447" s="154"/>
      <c r="B447" s="155"/>
      <c r="C447" s="160"/>
      <c r="D447" s="160"/>
      <c r="E447" s="160"/>
      <c r="F447" s="160"/>
      <c r="G447" s="160"/>
      <c r="H447" s="160"/>
      <c r="I447" s="160"/>
      <c r="J447" s="155"/>
      <c r="K447" s="157"/>
      <c r="L447" s="14" t="s">
        <v>20</v>
      </c>
      <c r="M447" s="10">
        <f t="shared" si="87"/>
        <v>70361.3</v>
      </c>
      <c r="N447" s="90">
        <v>15081.8</v>
      </c>
      <c r="O447" s="90">
        <v>13724.1</v>
      </c>
      <c r="P447" s="90">
        <v>13654.5</v>
      </c>
      <c r="Q447" s="90">
        <v>13610.2</v>
      </c>
      <c r="R447" s="90">
        <v>14290.7</v>
      </c>
    </row>
    <row r="448" spans="1:18" s="12" customFormat="1" ht="15">
      <c r="A448" s="154"/>
      <c r="B448" s="155"/>
      <c r="C448" s="160"/>
      <c r="D448" s="160"/>
      <c r="E448" s="160"/>
      <c r="F448" s="160"/>
      <c r="G448" s="160"/>
      <c r="H448" s="160"/>
      <c r="I448" s="160"/>
      <c r="J448" s="155"/>
      <c r="K448" s="158" t="s">
        <v>12</v>
      </c>
      <c r="L448" s="8" t="s">
        <v>17</v>
      </c>
      <c r="M448" s="10">
        <f t="shared" si="87"/>
        <v>0</v>
      </c>
      <c r="N448" s="90">
        <v>0</v>
      </c>
      <c r="O448" s="90">
        <v>0</v>
      </c>
      <c r="P448" s="90">
        <v>0</v>
      </c>
      <c r="Q448" s="90">
        <v>0</v>
      </c>
      <c r="R448" s="90">
        <v>0</v>
      </c>
    </row>
    <row r="449" spans="1:18" s="12" customFormat="1" ht="15">
      <c r="A449" s="154"/>
      <c r="B449" s="155"/>
      <c r="C449" s="156">
        <v>15.66</v>
      </c>
      <c r="D449" s="156">
        <v>2.61</v>
      </c>
      <c r="E449" s="156">
        <v>2.61</v>
      </c>
      <c r="F449" s="156">
        <v>2.61</v>
      </c>
      <c r="G449" s="156">
        <v>2.61</v>
      </c>
      <c r="H449" s="156">
        <v>2.61</v>
      </c>
      <c r="I449" s="156">
        <v>2.61</v>
      </c>
      <c r="J449" s="155"/>
      <c r="K449" s="158"/>
      <c r="L449" s="13" t="s">
        <v>19</v>
      </c>
      <c r="M449" s="10">
        <f t="shared" si="87"/>
        <v>0</v>
      </c>
      <c r="N449" s="90">
        <v>0</v>
      </c>
      <c r="O449" s="90">
        <v>0</v>
      </c>
      <c r="P449" s="90">
        <v>0</v>
      </c>
      <c r="Q449" s="90">
        <v>0</v>
      </c>
      <c r="R449" s="90">
        <v>0</v>
      </c>
    </row>
    <row r="450" spans="1:18" s="12" customFormat="1" ht="15">
      <c r="A450" s="154"/>
      <c r="B450" s="155"/>
      <c r="C450" s="156"/>
      <c r="D450" s="156"/>
      <c r="E450" s="156"/>
      <c r="F450" s="156"/>
      <c r="G450" s="156"/>
      <c r="H450" s="156"/>
      <c r="I450" s="156"/>
      <c r="J450" s="155"/>
      <c r="K450" s="158"/>
      <c r="L450" s="14" t="s">
        <v>20</v>
      </c>
      <c r="M450" s="10">
        <f t="shared" si="87"/>
        <v>10478.900000000001</v>
      </c>
      <c r="N450" s="90">
        <v>1877.4</v>
      </c>
      <c r="O450" s="90">
        <v>1994.2</v>
      </c>
      <c r="P450" s="90">
        <v>2067.1</v>
      </c>
      <c r="Q450" s="90">
        <v>2198.6</v>
      </c>
      <c r="R450" s="90">
        <v>2341.6</v>
      </c>
    </row>
    <row r="451" spans="1:18" s="12" customFormat="1" ht="15">
      <c r="A451" s="154"/>
      <c r="B451" s="155"/>
      <c r="C451" s="156"/>
      <c r="D451" s="156"/>
      <c r="E451" s="156"/>
      <c r="F451" s="156"/>
      <c r="G451" s="156"/>
      <c r="H451" s="156"/>
      <c r="I451" s="156"/>
      <c r="J451" s="155"/>
      <c r="K451" s="135" t="s">
        <v>13</v>
      </c>
      <c r="L451" s="8" t="s">
        <v>17</v>
      </c>
      <c r="M451" s="10">
        <f t="shared" si="87"/>
        <v>0</v>
      </c>
      <c r="N451" s="90">
        <v>0</v>
      </c>
      <c r="O451" s="90">
        <v>0</v>
      </c>
      <c r="P451" s="90">
        <v>0</v>
      </c>
      <c r="Q451" s="90">
        <v>0</v>
      </c>
      <c r="R451" s="90">
        <v>0</v>
      </c>
    </row>
    <row r="452" spans="1:18" s="12" customFormat="1" ht="15">
      <c r="A452" s="154"/>
      <c r="B452" s="155"/>
      <c r="C452" s="156">
        <v>0.6</v>
      </c>
      <c r="D452" s="156">
        <v>0.1</v>
      </c>
      <c r="E452" s="156">
        <v>0.1</v>
      </c>
      <c r="F452" s="156">
        <v>0.1</v>
      </c>
      <c r="G452" s="156">
        <v>0.1</v>
      </c>
      <c r="H452" s="156">
        <v>0.1</v>
      </c>
      <c r="I452" s="156">
        <v>0.1</v>
      </c>
      <c r="J452" s="155"/>
      <c r="K452" s="135"/>
      <c r="L452" s="13" t="s">
        <v>19</v>
      </c>
      <c r="M452" s="10">
        <f t="shared" si="87"/>
        <v>0</v>
      </c>
      <c r="N452" s="90">
        <v>0</v>
      </c>
      <c r="O452" s="90">
        <v>0</v>
      </c>
      <c r="P452" s="90">
        <v>0</v>
      </c>
      <c r="Q452" s="90">
        <v>0</v>
      </c>
      <c r="R452" s="90">
        <v>0</v>
      </c>
    </row>
    <row r="453" spans="1:18" s="12" customFormat="1" ht="15">
      <c r="A453" s="154"/>
      <c r="B453" s="155"/>
      <c r="C453" s="156"/>
      <c r="D453" s="156"/>
      <c r="E453" s="156"/>
      <c r="F453" s="156"/>
      <c r="G453" s="156"/>
      <c r="H453" s="156"/>
      <c r="I453" s="156"/>
      <c r="J453" s="155"/>
      <c r="K453" s="135"/>
      <c r="L453" s="14" t="s">
        <v>20</v>
      </c>
      <c r="M453" s="10">
        <f t="shared" si="87"/>
        <v>0</v>
      </c>
      <c r="N453" s="90">
        <v>0</v>
      </c>
      <c r="O453" s="90">
        <v>0</v>
      </c>
      <c r="P453" s="90">
        <v>0</v>
      </c>
      <c r="Q453" s="90">
        <v>0</v>
      </c>
      <c r="R453" s="90">
        <v>0</v>
      </c>
    </row>
    <row r="454" spans="1:18" s="12" customFormat="1" ht="15">
      <c r="A454" s="154"/>
      <c r="B454" s="155"/>
      <c r="C454" s="156"/>
      <c r="D454" s="156"/>
      <c r="E454" s="156"/>
      <c r="F454" s="156"/>
      <c r="G454" s="156"/>
      <c r="H454" s="156"/>
      <c r="I454" s="156"/>
      <c r="J454" s="155"/>
      <c r="K454" s="135" t="s">
        <v>14</v>
      </c>
      <c r="L454" s="8" t="s">
        <v>17</v>
      </c>
      <c r="M454" s="10">
        <f t="shared" si="87"/>
        <v>0</v>
      </c>
      <c r="N454" s="90">
        <v>0</v>
      </c>
      <c r="O454" s="90">
        <v>0</v>
      </c>
      <c r="P454" s="90">
        <v>0</v>
      </c>
      <c r="Q454" s="90">
        <v>0</v>
      </c>
      <c r="R454" s="90">
        <v>0</v>
      </c>
    </row>
    <row r="455" spans="1:18" s="12" customFormat="1" ht="15">
      <c r="A455" s="154"/>
      <c r="B455" s="155"/>
      <c r="C455" s="30">
        <v>105.54</v>
      </c>
      <c r="D455" s="30">
        <v>17.24</v>
      </c>
      <c r="E455" s="30">
        <v>17.54</v>
      </c>
      <c r="F455" s="30">
        <v>17.64</v>
      </c>
      <c r="G455" s="30">
        <v>17.64</v>
      </c>
      <c r="H455" s="30">
        <v>17.74</v>
      </c>
      <c r="I455" s="30">
        <v>17.74</v>
      </c>
      <c r="J455" s="155"/>
      <c r="K455" s="135"/>
      <c r="L455" s="13" t="s">
        <v>19</v>
      </c>
      <c r="M455" s="10">
        <f t="shared" si="87"/>
        <v>0</v>
      </c>
      <c r="N455" s="90">
        <v>0</v>
      </c>
      <c r="O455" s="90">
        <v>0</v>
      </c>
      <c r="P455" s="90">
        <v>0</v>
      </c>
      <c r="Q455" s="90">
        <v>0</v>
      </c>
      <c r="R455" s="90">
        <v>0</v>
      </c>
    </row>
    <row r="456" spans="1:18" s="12" customFormat="1" ht="15">
      <c r="A456" s="154"/>
      <c r="B456" s="155"/>
      <c r="C456" s="68">
        <v>80.52</v>
      </c>
      <c r="D456" s="68">
        <v>12.65</v>
      </c>
      <c r="E456" s="68">
        <v>12.87</v>
      </c>
      <c r="F456" s="68">
        <v>13.25</v>
      </c>
      <c r="G456" s="68">
        <v>13.35</v>
      </c>
      <c r="H456" s="68">
        <v>13.95</v>
      </c>
      <c r="I456" s="68">
        <v>14.45</v>
      </c>
      <c r="J456" s="155"/>
      <c r="K456" s="135"/>
      <c r="L456" s="14" t="s">
        <v>20</v>
      </c>
      <c r="M456" s="10">
        <f t="shared" si="87"/>
        <v>0</v>
      </c>
      <c r="N456" s="90">
        <v>0</v>
      </c>
      <c r="O456" s="90">
        <v>0</v>
      </c>
      <c r="P456" s="90">
        <v>0</v>
      </c>
      <c r="Q456" s="90">
        <v>0</v>
      </c>
      <c r="R456" s="90">
        <v>0</v>
      </c>
    </row>
    <row r="457" spans="1:18" s="12" customFormat="1" ht="15">
      <c r="A457" s="144" t="s">
        <v>21</v>
      </c>
      <c r="B457" s="144"/>
      <c r="C457" s="17"/>
      <c r="D457" s="17"/>
      <c r="E457" s="17"/>
      <c r="F457" s="17"/>
      <c r="G457" s="17"/>
      <c r="H457" s="17"/>
      <c r="I457" s="17"/>
      <c r="J457" s="144"/>
      <c r="K457" s="144"/>
      <c r="L457" s="8" t="s">
        <v>17</v>
      </c>
      <c r="M457" s="19">
        <f t="shared" si="87"/>
        <v>3480</v>
      </c>
      <c r="N457" s="91">
        <f aca="true" t="shared" si="88" ref="N457:R459">N445+N448+N451+N454</f>
        <v>0</v>
      </c>
      <c r="O457" s="91">
        <f t="shared" si="88"/>
        <v>800</v>
      </c>
      <c r="P457" s="91">
        <f t="shared" si="88"/>
        <v>840</v>
      </c>
      <c r="Q457" s="91">
        <f t="shared" si="88"/>
        <v>890</v>
      </c>
      <c r="R457" s="91">
        <f t="shared" si="88"/>
        <v>950</v>
      </c>
    </row>
    <row r="458" spans="1:18" s="12" customFormat="1" ht="15">
      <c r="A458" s="136"/>
      <c r="B458" s="136"/>
      <c r="C458" s="17"/>
      <c r="D458" s="17"/>
      <c r="E458" s="17"/>
      <c r="F458" s="17"/>
      <c r="G458" s="17"/>
      <c r="H458" s="17"/>
      <c r="I458" s="17"/>
      <c r="J458" s="136"/>
      <c r="K458" s="136"/>
      <c r="L458" s="13" t="s">
        <v>19</v>
      </c>
      <c r="M458" s="22">
        <f t="shared" si="87"/>
        <v>0</v>
      </c>
      <c r="N458" s="92">
        <f t="shared" si="88"/>
        <v>0</v>
      </c>
      <c r="O458" s="92">
        <f t="shared" si="88"/>
        <v>0</v>
      </c>
      <c r="P458" s="92">
        <f t="shared" si="88"/>
        <v>0</v>
      </c>
      <c r="Q458" s="92">
        <f t="shared" si="88"/>
        <v>0</v>
      </c>
      <c r="R458" s="92">
        <f t="shared" si="88"/>
        <v>0</v>
      </c>
    </row>
    <row r="459" spans="1:18" s="12" customFormat="1" ht="15">
      <c r="A459" s="136"/>
      <c r="B459" s="136"/>
      <c r="C459" s="17"/>
      <c r="D459" s="17"/>
      <c r="E459" s="17"/>
      <c r="F459" s="17"/>
      <c r="G459" s="17"/>
      <c r="H459" s="17"/>
      <c r="I459" s="17"/>
      <c r="J459" s="136"/>
      <c r="K459" s="136"/>
      <c r="L459" s="14" t="s">
        <v>20</v>
      </c>
      <c r="M459" s="25">
        <f t="shared" si="87"/>
        <v>80840.2</v>
      </c>
      <c r="N459" s="93">
        <f t="shared" si="88"/>
        <v>16959.2</v>
      </c>
      <c r="O459" s="93">
        <f t="shared" si="88"/>
        <v>15718.300000000001</v>
      </c>
      <c r="P459" s="93">
        <f t="shared" si="88"/>
        <v>15721.6</v>
      </c>
      <c r="Q459" s="93">
        <f t="shared" si="88"/>
        <v>15808.800000000001</v>
      </c>
      <c r="R459" s="93">
        <f t="shared" si="88"/>
        <v>16632.3</v>
      </c>
    </row>
    <row r="460" spans="1:18" s="12" customFormat="1" ht="15">
      <c r="A460" s="137"/>
      <c r="B460" s="137"/>
      <c r="C460" s="17"/>
      <c r="D460" s="17"/>
      <c r="E460" s="17"/>
      <c r="F460" s="17"/>
      <c r="G460" s="17"/>
      <c r="H460" s="17"/>
      <c r="I460" s="17"/>
      <c r="J460" s="137"/>
      <c r="K460" s="137"/>
      <c r="L460" s="27" t="s">
        <v>21</v>
      </c>
      <c r="M460" s="29">
        <f aca="true" t="shared" si="89" ref="M460:R460">SUM(M457:M459)</f>
        <v>84320.2</v>
      </c>
      <c r="N460" s="29">
        <f t="shared" si="89"/>
        <v>16959.2</v>
      </c>
      <c r="O460" s="29">
        <f t="shared" si="89"/>
        <v>16518.300000000003</v>
      </c>
      <c r="P460" s="29">
        <f t="shared" si="89"/>
        <v>16561.6</v>
      </c>
      <c r="Q460" s="29">
        <f t="shared" si="89"/>
        <v>16698.800000000003</v>
      </c>
      <c r="R460" s="29">
        <f t="shared" si="89"/>
        <v>17582.3</v>
      </c>
    </row>
    <row r="461" spans="1:18" s="12" customFormat="1" ht="15" customHeight="1">
      <c r="A461" s="203" t="s">
        <v>132</v>
      </c>
      <c r="B461" s="203"/>
      <c r="C461" s="97"/>
      <c r="D461" s="97"/>
      <c r="E461" s="97"/>
      <c r="F461" s="97"/>
      <c r="G461" s="97"/>
      <c r="H461" s="97"/>
      <c r="I461" s="97"/>
      <c r="J461" s="206"/>
      <c r="K461" s="209"/>
      <c r="L461" s="8" t="s">
        <v>17</v>
      </c>
      <c r="M461" s="10">
        <f>SUM(N461:R461)</f>
        <v>3480</v>
      </c>
      <c r="N461" s="98">
        <f aca="true" t="shared" si="90" ref="N461:R463">N393+N409+N425+N441+N457</f>
        <v>0</v>
      </c>
      <c r="O461" s="98">
        <f t="shared" si="90"/>
        <v>800</v>
      </c>
      <c r="P461" s="98">
        <f t="shared" si="90"/>
        <v>840</v>
      </c>
      <c r="Q461" s="98">
        <f t="shared" si="90"/>
        <v>890</v>
      </c>
      <c r="R461" s="98">
        <f t="shared" si="90"/>
        <v>950</v>
      </c>
    </row>
    <row r="462" spans="1:18" s="12" customFormat="1" ht="15">
      <c r="A462" s="204"/>
      <c r="B462" s="204"/>
      <c r="C462" s="97"/>
      <c r="D462" s="97"/>
      <c r="E462" s="97"/>
      <c r="F462" s="97"/>
      <c r="G462" s="97"/>
      <c r="H462" s="97"/>
      <c r="I462" s="97"/>
      <c r="J462" s="207"/>
      <c r="K462" s="210"/>
      <c r="L462" s="13" t="s">
        <v>19</v>
      </c>
      <c r="M462" s="10">
        <f>SUM(N462:R462)</f>
        <v>12196.699999999999</v>
      </c>
      <c r="N462" s="98">
        <f t="shared" si="90"/>
        <v>2340.3</v>
      </c>
      <c r="O462" s="98">
        <f t="shared" si="90"/>
        <v>2380.1</v>
      </c>
      <c r="P462" s="98">
        <f t="shared" si="90"/>
        <v>2432.3</v>
      </c>
      <c r="Q462" s="98">
        <f t="shared" si="90"/>
        <v>2489.6</v>
      </c>
      <c r="R462" s="98">
        <f t="shared" si="90"/>
        <v>2554.4</v>
      </c>
    </row>
    <row r="463" spans="1:18" s="12" customFormat="1" ht="15">
      <c r="A463" s="204"/>
      <c r="B463" s="204"/>
      <c r="C463" s="97"/>
      <c r="D463" s="97"/>
      <c r="E463" s="97"/>
      <c r="F463" s="97"/>
      <c r="G463" s="97"/>
      <c r="H463" s="97"/>
      <c r="I463" s="97"/>
      <c r="J463" s="207"/>
      <c r="K463" s="210"/>
      <c r="L463" s="14" t="s">
        <v>20</v>
      </c>
      <c r="M463" s="10">
        <f>SUM(N463:R463)</f>
        <v>119117.4</v>
      </c>
      <c r="N463" s="98">
        <f t="shared" si="90"/>
        <v>27327.800000000003</v>
      </c>
      <c r="O463" s="98">
        <f t="shared" si="90"/>
        <v>23852.7</v>
      </c>
      <c r="P463" s="98">
        <f t="shared" si="90"/>
        <v>21332.7</v>
      </c>
      <c r="Q463" s="98">
        <f t="shared" si="90"/>
        <v>23546.800000000003</v>
      </c>
      <c r="R463" s="98">
        <f t="shared" si="90"/>
        <v>23057.4</v>
      </c>
    </row>
    <row r="464" spans="1:18" s="12" customFormat="1" ht="15">
      <c r="A464" s="205"/>
      <c r="B464" s="205"/>
      <c r="C464" s="97"/>
      <c r="D464" s="97"/>
      <c r="E464" s="97"/>
      <c r="F464" s="97"/>
      <c r="G464" s="97"/>
      <c r="H464" s="97"/>
      <c r="I464" s="97"/>
      <c r="J464" s="208"/>
      <c r="K464" s="211"/>
      <c r="L464" s="27" t="s">
        <v>21</v>
      </c>
      <c r="M464" s="29">
        <f aca="true" t="shared" si="91" ref="M464:R464">SUM(M461:M463)</f>
        <v>134794.1</v>
      </c>
      <c r="N464" s="29">
        <f t="shared" si="91"/>
        <v>29668.100000000002</v>
      </c>
      <c r="O464" s="29">
        <f t="shared" si="91"/>
        <v>27032.8</v>
      </c>
      <c r="P464" s="29">
        <f t="shared" si="91"/>
        <v>24605</v>
      </c>
      <c r="Q464" s="29">
        <f t="shared" si="91"/>
        <v>26926.4</v>
      </c>
      <c r="R464" s="29">
        <f t="shared" si="91"/>
        <v>26561.800000000003</v>
      </c>
    </row>
    <row r="465" spans="1:18" s="12" customFormat="1" ht="15">
      <c r="A465" s="154" t="s">
        <v>72</v>
      </c>
      <c r="B465" s="155" t="s">
        <v>73</v>
      </c>
      <c r="C465" s="43"/>
      <c r="D465" s="44">
        <v>1740</v>
      </c>
      <c r="E465" s="44">
        <v>1810</v>
      </c>
      <c r="F465" s="44">
        <v>1880</v>
      </c>
      <c r="G465" s="44">
        <v>2010</v>
      </c>
      <c r="H465" s="44">
        <v>2050</v>
      </c>
      <c r="I465" s="44">
        <v>2100</v>
      </c>
      <c r="J465" s="155" t="s">
        <v>74</v>
      </c>
      <c r="K465" s="157" t="s">
        <v>11</v>
      </c>
      <c r="L465" s="8" t="s">
        <v>17</v>
      </c>
      <c r="M465" s="10">
        <f aca="true" t="shared" si="92" ref="M465:M479">SUM(N465:R465)</f>
        <v>0</v>
      </c>
      <c r="N465" s="90">
        <v>0</v>
      </c>
      <c r="O465" s="90">
        <v>0</v>
      </c>
      <c r="P465" s="90">
        <v>0</v>
      </c>
      <c r="Q465" s="90">
        <v>0</v>
      </c>
      <c r="R465" s="90">
        <v>0</v>
      </c>
    </row>
    <row r="466" spans="1:18" s="12" customFormat="1" ht="15">
      <c r="A466" s="154"/>
      <c r="B466" s="155"/>
      <c r="C466" s="43"/>
      <c r="D466" s="44"/>
      <c r="E466" s="44"/>
      <c r="F466" s="44"/>
      <c r="G466" s="44"/>
      <c r="H466" s="44"/>
      <c r="I466" s="44"/>
      <c r="J466" s="155"/>
      <c r="K466" s="157"/>
      <c r="L466" s="13" t="s">
        <v>19</v>
      </c>
      <c r="M466" s="10">
        <f t="shared" si="92"/>
        <v>1250</v>
      </c>
      <c r="N466" s="90">
        <v>150</v>
      </c>
      <c r="O466" s="90">
        <v>200</v>
      </c>
      <c r="P466" s="90">
        <v>250</v>
      </c>
      <c r="Q466" s="90">
        <v>300</v>
      </c>
      <c r="R466" s="90">
        <v>350</v>
      </c>
    </row>
    <row r="467" spans="1:18" s="12" customFormat="1" ht="15">
      <c r="A467" s="154"/>
      <c r="B467" s="155"/>
      <c r="C467" s="43"/>
      <c r="D467" s="44"/>
      <c r="E467" s="44"/>
      <c r="F467" s="44"/>
      <c r="G467" s="44"/>
      <c r="H467" s="44"/>
      <c r="I467" s="44"/>
      <c r="J467" s="155"/>
      <c r="K467" s="157"/>
      <c r="L467" s="14" t="s">
        <v>20</v>
      </c>
      <c r="M467" s="10">
        <f t="shared" si="92"/>
        <v>10334.6</v>
      </c>
      <c r="N467" s="90">
        <v>1815.5</v>
      </c>
      <c r="O467" s="90">
        <v>1940.3</v>
      </c>
      <c r="P467" s="90">
        <v>2066.8</v>
      </c>
      <c r="Q467" s="90">
        <v>2182.6</v>
      </c>
      <c r="R467" s="90">
        <v>2329.4</v>
      </c>
    </row>
    <row r="468" spans="1:18" s="12" customFormat="1" ht="15">
      <c r="A468" s="154"/>
      <c r="B468" s="155"/>
      <c r="C468" s="43"/>
      <c r="D468" s="44"/>
      <c r="E468" s="44"/>
      <c r="F468" s="44"/>
      <c r="G468" s="44"/>
      <c r="H468" s="44"/>
      <c r="I468" s="44"/>
      <c r="J468" s="155"/>
      <c r="K468" s="158" t="s">
        <v>12</v>
      </c>
      <c r="L468" s="8" t="s">
        <v>17</v>
      </c>
      <c r="M468" s="10">
        <f t="shared" si="92"/>
        <v>0</v>
      </c>
      <c r="N468" s="90">
        <v>0</v>
      </c>
      <c r="O468" s="90">
        <v>0</v>
      </c>
      <c r="P468" s="90">
        <v>0</v>
      </c>
      <c r="Q468" s="90">
        <v>0</v>
      </c>
      <c r="R468" s="90">
        <v>0</v>
      </c>
    </row>
    <row r="469" spans="1:18" s="12" customFormat="1" ht="15">
      <c r="A469" s="154"/>
      <c r="B469" s="155"/>
      <c r="C469" s="43"/>
      <c r="D469" s="44"/>
      <c r="E469" s="44"/>
      <c r="F469" s="44"/>
      <c r="G469" s="44"/>
      <c r="H469" s="44"/>
      <c r="I469" s="44"/>
      <c r="J469" s="155"/>
      <c r="K469" s="158"/>
      <c r="L469" s="13" t="s">
        <v>19</v>
      </c>
      <c r="M469" s="10">
        <f t="shared" si="92"/>
        <v>0</v>
      </c>
      <c r="N469" s="90">
        <v>0</v>
      </c>
      <c r="O469" s="90">
        <v>0</v>
      </c>
      <c r="P469" s="90">
        <v>0</v>
      </c>
      <c r="Q469" s="90">
        <v>0</v>
      </c>
      <c r="R469" s="90">
        <v>0</v>
      </c>
    </row>
    <row r="470" spans="1:18" s="12" customFormat="1" ht="15">
      <c r="A470" s="154"/>
      <c r="B470" s="155"/>
      <c r="C470" s="160"/>
      <c r="D470" s="156">
        <v>950</v>
      </c>
      <c r="E470" s="156">
        <v>1000</v>
      </c>
      <c r="F470" s="156">
        <v>1050</v>
      </c>
      <c r="G470" s="156">
        <v>1100</v>
      </c>
      <c r="H470" s="156">
        <v>1150</v>
      </c>
      <c r="I470" s="156">
        <v>1200</v>
      </c>
      <c r="J470" s="155"/>
      <c r="K470" s="158"/>
      <c r="L470" s="14" t="s">
        <v>20</v>
      </c>
      <c r="M470" s="10">
        <f t="shared" si="92"/>
        <v>0</v>
      </c>
      <c r="N470" s="90">
        <v>0</v>
      </c>
      <c r="O470" s="90">
        <v>0</v>
      </c>
      <c r="P470" s="90">
        <v>0</v>
      </c>
      <c r="Q470" s="90">
        <v>0</v>
      </c>
      <c r="R470" s="90">
        <v>0</v>
      </c>
    </row>
    <row r="471" spans="1:18" s="12" customFormat="1" ht="15">
      <c r="A471" s="154"/>
      <c r="B471" s="155"/>
      <c r="C471" s="160"/>
      <c r="D471" s="156"/>
      <c r="E471" s="156"/>
      <c r="F471" s="156"/>
      <c r="G471" s="156"/>
      <c r="H471" s="156"/>
      <c r="I471" s="156"/>
      <c r="J471" s="155"/>
      <c r="K471" s="135" t="s">
        <v>13</v>
      </c>
      <c r="L471" s="8" t="s">
        <v>17</v>
      </c>
      <c r="M471" s="10">
        <f t="shared" si="92"/>
        <v>0</v>
      </c>
      <c r="N471" s="90">
        <v>0</v>
      </c>
      <c r="O471" s="90">
        <v>0</v>
      </c>
      <c r="P471" s="90">
        <v>0</v>
      </c>
      <c r="Q471" s="90">
        <v>0</v>
      </c>
      <c r="R471" s="90">
        <v>0</v>
      </c>
    </row>
    <row r="472" spans="1:18" s="12" customFormat="1" ht="15">
      <c r="A472" s="154"/>
      <c r="B472" s="155"/>
      <c r="C472" s="160"/>
      <c r="D472" s="156"/>
      <c r="E472" s="156"/>
      <c r="F472" s="156"/>
      <c r="G472" s="156"/>
      <c r="H472" s="156"/>
      <c r="I472" s="156"/>
      <c r="J472" s="155"/>
      <c r="K472" s="135"/>
      <c r="L472" s="13" t="s">
        <v>19</v>
      </c>
      <c r="M472" s="10">
        <f t="shared" si="92"/>
        <v>0</v>
      </c>
      <c r="N472" s="90">
        <v>0</v>
      </c>
      <c r="O472" s="90">
        <v>0</v>
      </c>
      <c r="P472" s="90">
        <v>0</v>
      </c>
      <c r="Q472" s="90">
        <v>0</v>
      </c>
      <c r="R472" s="90">
        <v>0</v>
      </c>
    </row>
    <row r="473" spans="1:18" s="12" customFormat="1" ht="15">
      <c r="A473" s="154"/>
      <c r="B473" s="155"/>
      <c r="C473" s="160"/>
      <c r="D473" s="156"/>
      <c r="E473" s="156"/>
      <c r="F473" s="156"/>
      <c r="G473" s="156"/>
      <c r="H473" s="156"/>
      <c r="I473" s="156"/>
      <c r="J473" s="155"/>
      <c r="K473" s="135"/>
      <c r="L473" s="14" t="s">
        <v>20</v>
      </c>
      <c r="M473" s="10">
        <f t="shared" si="92"/>
        <v>0</v>
      </c>
      <c r="N473" s="90">
        <v>0</v>
      </c>
      <c r="O473" s="90">
        <v>0</v>
      </c>
      <c r="P473" s="90">
        <v>0</v>
      </c>
      <c r="Q473" s="90">
        <v>0</v>
      </c>
      <c r="R473" s="90">
        <v>0</v>
      </c>
    </row>
    <row r="474" spans="1:18" s="12" customFormat="1" ht="15">
      <c r="A474" s="154"/>
      <c r="B474" s="155"/>
      <c r="C474" s="70"/>
      <c r="D474" s="164">
        <v>1270</v>
      </c>
      <c r="E474" s="164">
        <v>1275</v>
      </c>
      <c r="F474" s="164">
        <v>1280</v>
      </c>
      <c r="G474" s="164">
        <v>1280</v>
      </c>
      <c r="H474" s="164">
        <v>1280</v>
      </c>
      <c r="I474" s="164">
        <v>1280</v>
      </c>
      <c r="J474" s="155"/>
      <c r="K474" s="135" t="s">
        <v>14</v>
      </c>
      <c r="L474" s="8" t="s">
        <v>17</v>
      </c>
      <c r="M474" s="10">
        <f t="shared" si="92"/>
        <v>0</v>
      </c>
      <c r="N474" s="90">
        <v>0</v>
      </c>
      <c r="O474" s="90">
        <v>0</v>
      </c>
      <c r="P474" s="90">
        <v>0</v>
      </c>
      <c r="Q474" s="90">
        <v>0</v>
      </c>
      <c r="R474" s="90">
        <v>0</v>
      </c>
    </row>
    <row r="475" spans="1:18" s="12" customFormat="1" ht="15">
      <c r="A475" s="154"/>
      <c r="B475" s="155"/>
      <c r="C475" s="70"/>
      <c r="D475" s="164"/>
      <c r="E475" s="164"/>
      <c r="F475" s="164"/>
      <c r="G475" s="164"/>
      <c r="H475" s="164"/>
      <c r="I475" s="164"/>
      <c r="J475" s="155"/>
      <c r="K475" s="135"/>
      <c r="L475" s="13" t="s">
        <v>19</v>
      </c>
      <c r="M475" s="10">
        <f t="shared" si="92"/>
        <v>0</v>
      </c>
      <c r="N475" s="90">
        <v>0</v>
      </c>
      <c r="O475" s="90">
        <v>0</v>
      </c>
      <c r="P475" s="90">
        <v>0</v>
      </c>
      <c r="Q475" s="90">
        <v>0</v>
      </c>
      <c r="R475" s="90">
        <v>0</v>
      </c>
    </row>
    <row r="476" spans="1:18" s="12" customFormat="1" ht="15">
      <c r="A476" s="154"/>
      <c r="B476" s="155"/>
      <c r="C476" s="70"/>
      <c r="D476" s="164"/>
      <c r="E476" s="164"/>
      <c r="F476" s="164"/>
      <c r="G476" s="164"/>
      <c r="H476" s="164"/>
      <c r="I476" s="164"/>
      <c r="J476" s="155"/>
      <c r="K476" s="135"/>
      <c r="L476" s="14" t="s">
        <v>20</v>
      </c>
      <c r="M476" s="10">
        <f t="shared" si="92"/>
        <v>0</v>
      </c>
      <c r="N476" s="90">
        <v>0</v>
      </c>
      <c r="O476" s="90">
        <v>0</v>
      </c>
      <c r="P476" s="90">
        <v>0</v>
      </c>
      <c r="Q476" s="90">
        <v>0</v>
      </c>
      <c r="R476" s="90">
        <v>0</v>
      </c>
    </row>
    <row r="477" spans="1:18" s="12" customFormat="1" ht="15">
      <c r="A477" s="144" t="s">
        <v>21</v>
      </c>
      <c r="B477" s="144"/>
      <c r="C477" s="17"/>
      <c r="D477" s="17"/>
      <c r="E477" s="17"/>
      <c r="F477" s="17"/>
      <c r="G477" s="17"/>
      <c r="H477" s="17"/>
      <c r="I477" s="17"/>
      <c r="J477" s="144"/>
      <c r="K477" s="144"/>
      <c r="L477" s="8" t="s">
        <v>17</v>
      </c>
      <c r="M477" s="19">
        <f t="shared" si="92"/>
        <v>0</v>
      </c>
      <c r="N477" s="91">
        <f aca="true" t="shared" si="93" ref="N477:R479">N465+N468+N471+N474</f>
        <v>0</v>
      </c>
      <c r="O477" s="91">
        <f t="shared" si="93"/>
        <v>0</v>
      </c>
      <c r="P477" s="91">
        <f t="shared" si="93"/>
        <v>0</v>
      </c>
      <c r="Q477" s="91">
        <f t="shared" si="93"/>
        <v>0</v>
      </c>
      <c r="R477" s="91">
        <f t="shared" si="93"/>
        <v>0</v>
      </c>
    </row>
    <row r="478" spans="1:18" s="12" customFormat="1" ht="15">
      <c r="A478" s="136"/>
      <c r="B478" s="136"/>
      <c r="C478" s="17"/>
      <c r="D478" s="17"/>
      <c r="E478" s="17"/>
      <c r="F478" s="17"/>
      <c r="G478" s="17"/>
      <c r="H478" s="17"/>
      <c r="I478" s="17"/>
      <c r="J478" s="136"/>
      <c r="K478" s="136"/>
      <c r="L478" s="13" t="s">
        <v>19</v>
      </c>
      <c r="M478" s="22">
        <f t="shared" si="92"/>
        <v>1250</v>
      </c>
      <c r="N478" s="92">
        <f t="shared" si="93"/>
        <v>150</v>
      </c>
      <c r="O478" s="92">
        <f t="shared" si="93"/>
        <v>200</v>
      </c>
      <c r="P478" s="92">
        <f t="shared" si="93"/>
        <v>250</v>
      </c>
      <c r="Q478" s="92">
        <f t="shared" si="93"/>
        <v>300</v>
      </c>
      <c r="R478" s="92">
        <f t="shared" si="93"/>
        <v>350</v>
      </c>
    </row>
    <row r="479" spans="1:18" s="12" customFormat="1" ht="15">
      <c r="A479" s="136"/>
      <c r="B479" s="136"/>
      <c r="C479" s="17"/>
      <c r="D479" s="17"/>
      <c r="E479" s="17"/>
      <c r="F479" s="17"/>
      <c r="G479" s="17"/>
      <c r="H479" s="17"/>
      <c r="I479" s="17"/>
      <c r="J479" s="136"/>
      <c r="K479" s="136"/>
      <c r="L479" s="14" t="s">
        <v>20</v>
      </c>
      <c r="M479" s="25">
        <f t="shared" si="92"/>
        <v>10334.6</v>
      </c>
      <c r="N479" s="93">
        <f t="shared" si="93"/>
        <v>1815.5</v>
      </c>
      <c r="O479" s="93">
        <f t="shared" si="93"/>
        <v>1940.3</v>
      </c>
      <c r="P479" s="93">
        <f t="shared" si="93"/>
        <v>2066.8</v>
      </c>
      <c r="Q479" s="93">
        <f t="shared" si="93"/>
        <v>2182.6</v>
      </c>
      <c r="R479" s="93">
        <f t="shared" si="93"/>
        <v>2329.4</v>
      </c>
    </row>
    <row r="480" spans="1:18" s="12" customFormat="1" ht="15">
      <c r="A480" s="137"/>
      <c r="B480" s="137"/>
      <c r="C480" s="17"/>
      <c r="D480" s="17"/>
      <c r="E480" s="17"/>
      <c r="F480" s="17"/>
      <c r="G480" s="17"/>
      <c r="H480" s="17"/>
      <c r="I480" s="17"/>
      <c r="J480" s="137"/>
      <c r="K480" s="137"/>
      <c r="L480" s="27" t="s">
        <v>21</v>
      </c>
      <c r="M480" s="29">
        <f aca="true" t="shared" si="94" ref="M480:R480">SUM(M477:M479)</f>
        <v>11584.6</v>
      </c>
      <c r="N480" s="29">
        <f t="shared" si="94"/>
        <v>1965.5</v>
      </c>
      <c r="O480" s="29">
        <f t="shared" si="94"/>
        <v>2140.3</v>
      </c>
      <c r="P480" s="29">
        <f t="shared" si="94"/>
        <v>2316.8</v>
      </c>
      <c r="Q480" s="29">
        <f t="shared" si="94"/>
        <v>2482.6</v>
      </c>
      <c r="R480" s="29">
        <f t="shared" si="94"/>
        <v>2679.4</v>
      </c>
    </row>
    <row r="481" spans="1:18" s="12" customFormat="1" ht="15">
      <c r="A481" s="154" t="s">
        <v>75</v>
      </c>
      <c r="B481" s="155" t="s">
        <v>76</v>
      </c>
      <c r="C481" s="44">
        <f>SUM(D481:I481)</f>
        <v>38060.5</v>
      </c>
      <c r="D481" s="44">
        <v>6299</v>
      </c>
      <c r="E481" s="44">
        <v>6312.3</v>
      </c>
      <c r="F481" s="44">
        <v>6332.3</v>
      </c>
      <c r="G481" s="44">
        <v>6352.3</v>
      </c>
      <c r="H481" s="44">
        <v>6372.3</v>
      </c>
      <c r="I481" s="44">
        <v>6392.3</v>
      </c>
      <c r="J481" s="155" t="s">
        <v>77</v>
      </c>
      <c r="K481" s="157" t="s">
        <v>11</v>
      </c>
      <c r="L481" s="8" t="s">
        <v>17</v>
      </c>
      <c r="M481" s="10">
        <f aca="true" t="shared" si="95" ref="M481:M495">SUM(N481:R481)</f>
        <v>0</v>
      </c>
      <c r="N481" s="90">
        <v>0</v>
      </c>
      <c r="O481" s="90">
        <v>0</v>
      </c>
      <c r="P481" s="90">
        <v>0</v>
      </c>
      <c r="Q481" s="90">
        <v>0</v>
      </c>
      <c r="R481" s="90">
        <v>0</v>
      </c>
    </row>
    <row r="482" spans="1:18" s="12" customFormat="1" ht="15">
      <c r="A482" s="154"/>
      <c r="B482" s="155"/>
      <c r="C482" s="71">
        <f aca="true" t="shared" si="96" ref="C482:I482">+C483+C484</f>
        <v>1552.8</v>
      </c>
      <c r="D482" s="71">
        <f t="shared" si="96"/>
        <v>258.8</v>
      </c>
      <c r="E482" s="71">
        <f t="shared" si="96"/>
        <v>258.8</v>
      </c>
      <c r="F482" s="71">
        <f t="shared" si="96"/>
        <v>258.8</v>
      </c>
      <c r="G482" s="71">
        <f t="shared" si="96"/>
        <v>258.8</v>
      </c>
      <c r="H482" s="71">
        <f t="shared" si="96"/>
        <v>258.8</v>
      </c>
      <c r="I482" s="71">
        <f t="shared" si="96"/>
        <v>258.8</v>
      </c>
      <c r="J482" s="155"/>
      <c r="K482" s="157"/>
      <c r="L482" s="13" t="s">
        <v>19</v>
      </c>
      <c r="M482" s="10">
        <f t="shared" si="95"/>
        <v>0</v>
      </c>
      <c r="N482" s="90">
        <v>0</v>
      </c>
      <c r="O482" s="90">
        <v>0</v>
      </c>
      <c r="P482" s="90">
        <v>0</v>
      </c>
      <c r="Q482" s="90">
        <v>0</v>
      </c>
      <c r="R482" s="90">
        <v>0</v>
      </c>
    </row>
    <row r="483" spans="1:18" s="12" customFormat="1" ht="15">
      <c r="A483" s="154"/>
      <c r="B483" s="155"/>
      <c r="C483" s="32">
        <v>1539</v>
      </c>
      <c r="D483" s="32">
        <v>256.5</v>
      </c>
      <c r="E483" s="32">
        <v>256.5</v>
      </c>
      <c r="F483" s="32">
        <v>256.5</v>
      </c>
      <c r="G483" s="32">
        <v>256.5</v>
      </c>
      <c r="H483" s="32">
        <v>256.5</v>
      </c>
      <c r="I483" s="32">
        <v>256.5</v>
      </c>
      <c r="J483" s="155"/>
      <c r="K483" s="157"/>
      <c r="L483" s="14" t="s">
        <v>20</v>
      </c>
      <c r="M483" s="10">
        <f t="shared" si="95"/>
        <v>1344708.1</v>
      </c>
      <c r="N483" s="90">
        <v>220743</v>
      </c>
      <c r="O483" s="90">
        <v>242974.7</v>
      </c>
      <c r="P483" s="90">
        <v>265682.2</v>
      </c>
      <c r="Q483" s="90">
        <v>292097.9</v>
      </c>
      <c r="R483" s="90">
        <v>323210.3</v>
      </c>
    </row>
    <row r="484" spans="1:18" s="12" customFormat="1" ht="15">
      <c r="A484" s="154"/>
      <c r="B484" s="155"/>
      <c r="C484" s="32">
        <v>13.8</v>
      </c>
      <c r="D484" s="32">
        <v>2.3</v>
      </c>
      <c r="E484" s="32">
        <v>2.3</v>
      </c>
      <c r="F484" s="32">
        <v>2.3</v>
      </c>
      <c r="G484" s="32">
        <v>2.3</v>
      </c>
      <c r="H484" s="32">
        <v>2.3</v>
      </c>
      <c r="I484" s="32">
        <v>2.3</v>
      </c>
      <c r="J484" s="155"/>
      <c r="K484" s="158" t="s">
        <v>12</v>
      </c>
      <c r="L484" s="8" t="s">
        <v>17</v>
      </c>
      <c r="M484" s="10">
        <f t="shared" si="95"/>
        <v>0</v>
      </c>
      <c r="N484" s="90">
        <v>0</v>
      </c>
      <c r="O484" s="90">
        <v>0</v>
      </c>
      <c r="P484" s="90">
        <v>0</v>
      </c>
      <c r="Q484" s="90">
        <v>0</v>
      </c>
      <c r="R484" s="90">
        <v>0</v>
      </c>
    </row>
    <row r="485" spans="1:18" s="12" customFormat="1" ht="15">
      <c r="A485" s="154"/>
      <c r="B485" s="155"/>
      <c r="C485" s="32">
        <v>2878.7</v>
      </c>
      <c r="D485" s="32">
        <v>468.5</v>
      </c>
      <c r="E485" s="32">
        <v>481.8</v>
      </c>
      <c r="F485" s="32">
        <v>482.1</v>
      </c>
      <c r="G485" s="32">
        <v>482.1</v>
      </c>
      <c r="H485" s="32">
        <v>482.1</v>
      </c>
      <c r="I485" s="32">
        <v>482.1</v>
      </c>
      <c r="J485" s="155"/>
      <c r="K485" s="158"/>
      <c r="L485" s="13" t="s">
        <v>19</v>
      </c>
      <c r="M485" s="10">
        <f t="shared" si="95"/>
        <v>0</v>
      </c>
      <c r="N485" s="90">
        <v>0</v>
      </c>
      <c r="O485" s="90">
        <v>0</v>
      </c>
      <c r="P485" s="90">
        <v>0</v>
      </c>
      <c r="Q485" s="90">
        <v>0</v>
      </c>
      <c r="R485" s="90">
        <v>0</v>
      </c>
    </row>
    <row r="486" spans="1:18" s="12" customFormat="1" ht="15">
      <c r="A486" s="154"/>
      <c r="B486" s="155"/>
      <c r="C486" s="32">
        <v>6420</v>
      </c>
      <c r="D486" s="32">
        <v>1070</v>
      </c>
      <c r="E486" s="32">
        <v>1070</v>
      </c>
      <c r="F486" s="32">
        <v>1070</v>
      </c>
      <c r="G486" s="32">
        <v>1070</v>
      </c>
      <c r="H486" s="32">
        <v>1070</v>
      </c>
      <c r="I486" s="32">
        <v>1070</v>
      </c>
      <c r="J486" s="155"/>
      <c r="K486" s="158"/>
      <c r="L486" s="14" t="s">
        <v>20</v>
      </c>
      <c r="M486" s="10">
        <f t="shared" si="95"/>
        <v>95400</v>
      </c>
      <c r="N486" s="90">
        <v>19080</v>
      </c>
      <c r="O486" s="90">
        <v>19080</v>
      </c>
      <c r="P486" s="90">
        <v>19080</v>
      </c>
      <c r="Q486" s="90">
        <v>19080</v>
      </c>
      <c r="R486" s="90">
        <v>19080</v>
      </c>
    </row>
    <row r="487" spans="1:18" s="12" customFormat="1" ht="15">
      <c r="A487" s="154"/>
      <c r="B487" s="155"/>
      <c r="C487" s="32">
        <v>3084.4</v>
      </c>
      <c r="D487" s="32">
        <v>510.3</v>
      </c>
      <c r="E487" s="32">
        <v>510.3</v>
      </c>
      <c r="F487" s="32">
        <v>510.3</v>
      </c>
      <c r="G487" s="32">
        <v>510.3</v>
      </c>
      <c r="H487" s="32">
        <v>513.5</v>
      </c>
      <c r="I487" s="32">
        <v>532.9</v>
      </c>
      <c r="J487" s="155"/>
      <c r="K487" s="135" t="s">
        <v>13</v>
      </c>
      <c r="L487" s="8" t="s">
        <v>17</v>
      </c>
      <c r="M487" s="10">
        <f t="shared" si="95"/>
        <v>0</v>
      </c>
      <c r="N487" s="90">
        <v>0</v>
      </c>
      <c r="O487" s="90">
        <v>0</v>
      </c>
      <c r="P487" s="90">
        <v>0</v>
      </c>
      <c r="Q487" s="90">
        <v>0</v>
      </c>
      <c r="R487" s="90">
        <v>0</v>
      </c>
    </row>
    <row r="488" spans="1:18" s="12" customFormat="1" ht="15">
      <c r="A488" s="154"/>
      <c r="B488" s="155"/>
      <c r="C488" s="71">
        <f aca="true" t="shared" si="97" ref="C488:I488">+C489+C490</f>
        <v>2073</v>
      </c>
      <c r="D488" s="71">
        <f t="shared" si="97"/>
        <v>345.4</v>
      </c>
      <c r="E488" s="71">
        <f t="shared" si="97"/>
        <v>345.4</v>
      </c>
      <c r="F488" s="71">
        <f t="shared" si="97"/>
        <v>345.4</v>
      </c>
      <c r="G488" s="71">
        <f t="shared" si="97"/>
        <v>345.4</v>
      </c>
      <c r="H488" s="71">
        <f t="shared" si="97"/>
        <v>345.4</v>
      </c>
      <c r="I488" s="71">
        <f t="shared" si="97"/>
        <v>346</v>
      </c>
      <c r="J488" s="155"/>
      <c r="K488" s="135"/>
      <c r="L488" s="13" t="s">
        <v>19</v>
      </c>
      <c r="M488" s="10">
        <f t="shared" si="95"/>
        <v>0</v>
      </c>
      <c r="N488" s="90">
        <v>0</v>
      </c>
      <c r="O488" s="90">
        <v>0</v>
      </c>
      <c r="P488" s="90">
        <v>0</v>
      </c>
      <c r="Q488" s="90">
        <v>0</v>
      </c>
      <c r="R488" s="90">
        <v>0</v>
      </c>
    </row>
    <row r="489" spans="1:18" s="12" customFormat="1" ht="15">
      <c r="A489" s="154"/>
      <c r="B489" s="155"/>
      <c r="C489" s="32">
        <v>2067</v>
      </c>
      <c r="D489" s="32">
        <v>344.4</v>
      </c>
      <c r="E489" s="32">
        <v>344.4</v>
      </c>
      <c r="F489" s="32">
        <v>344.4</v>
      </c>
      <c r="G489" s="32">
        <v>344.4</v>
      </c>
      <c r="H489" s="32">
        <v>344.4</v>
      </c>
      <c r="I489" s="32">
        <v>345</v>
      </c>
      <c r="J489" s="155"/>
      <c r="K489" s="135"/>
      <c r="L489" s="14" t="s">
        <v>20</v>
      </c>
      <c r="M489" s="10">
        <f t="shared" si="95"/>
        <v>20530</v>
      </c>
      <c r="N489" s="90">
        <v>1530</v>
      </c>
      <c r="O489" s="90">
        <v>4000</v>
      </c>
      <c r="P489" s="90">
        <v>5000</v>
      </c>
      <c r="Q489" s="90">
        <v>5000</v>
      </c>
      <c r="R489" s="90">
        <v>5000</v>
      </c>
    </row>
    <row r="490" spans="1:18" s="12" customFormat="1" ht="15">
      <c r="A490" s="154"/>
      <c r="B490" s="155"/>
      <c r="C490" s="32">
        <v>6</v>
      </c>
      <c r="D490" s="32">
        <v>1</v>
      </c>
      <c r="E490" s="32">
        <v>1</v>
      </c>
      <c r="F490" s="32">
        <v>1</v>
      </c>
      <c r="G490" s="32">
        <v>1</v>
      </c>
      <c r="H490" s="32">
        <v>1</v>
      </c>
      <c r="I490" s="32">
        <v>1</v>
      </c>
      <c r="J490" s="155"/>
      <c r="K490" s="135" t="s">
        <v>14</v>
      </c>
      <c r="L490" s="8" t="s">
        <v>17</v>
      </c>
      <c r="M490" s="10">
        <f t="shared" si="95"/>
        <v>0</v>
      </c>
      <c r="N490" s="90">
        <v>0</v>
      </c>
      <c r="O490" s="90">
        <v>0</v>
      </c>
      <c r="P490" s="90">
        <v>0</v>
      </c>
      <c r="Q490" s="90">
        <v>0</v>
      </c>
      <c r="R490" s="90">
        <v>0</v>
      </c>
    </row>
    <row r="491" spans="1:18" s="12" customFormat="1" ht="15">
      <c r="A491" s="154"/>
      <c r="B491" s="155"/>
      <c r="C491" s="32">
        <v>3283.8</v>
      </c>
      <c r="D491" s="32">
        <v>547.3</v>
      </c>
      <c r="E491" s="32">
        <v>547.3</v>
      </c>
      <c r="F491" s="32">
        <v>547.3</v>
      </c>
      <c r="G491" s="32">
        <v>547.3</v>
      </c>
      <c r="H491" s="32">
        <v>547.3</v>
      </c>
      <c r="I491" s="32">
        <v>547.3</v>
      </c>
      <c r="J491" s="155"/>
      <c r="K491" s="135"/>
      <c r="L491" s="13" t="s">
        <v>19</v>
      </c>
      <c r="M491" s="10">
        <f t="shared" si="95"/>
        <v>0</v>
      </c>
      <c r="N491" s="90">
        <v>0</v>
      </c>
      <c r="O491" s="90">
        <v>0</v>
      </c>
      <c r="P491" s="90">
        <v>0</v>
      </c>
      <c r="Q491" s="90">
        <v>0</v>
      </c>
      <c r="R491" s="90">
        <v>0</v>
      </c>
    </row>
    <row r="492" spans="1:18" s="12" customFormat="1" ht="15">
      <c r="A492" s="154"/>
      <c r="B492" s="155"/>
      <c r="C492" s="32">
        <v>237.6</v>
      </c>
      <c r="D492" s="32">
        <v>39.6</v>
      </c>
      <c r="E492" s="32">
        <v>39.6</v>
      </c>
      <c r="F492" s="32">
        <v>39.6</v>
      </c>
      <c r="G492" s="32">
        <v>39.6</v>
      </c>
      <c r="H492" s="32">
        <v>39.6</v>
      </c>
      <c r="I492" s="32">
        <v>39.6</v>
      </c>
      <c r="J492" s="155"/>
      <c r="K492" s="135"/>
      <c r="L492" s="14" t="s">
        <v>20</v>
      </c>
      <c r="M492" s="10">
        <f t="shared" si="95"/>
        <v>0</v>
      </c>
      <c r="N492" s="90">
        <v>0</v>
      </c>
      <c r="O492" s="90">
        <v>0</v>
      </c>
      <c r="P492" s="90">
        <v>0</v>
      </c>
      <c r="Q492" s="90">
        <v>0</v>
      </c>
      <c r="R492" s="90">
        <v>0</v>
      </c>
    </row>
    <row r="493" spans="1:18" s="12" customFormat="1" ht="15">
      <c r="A493" s="144" t="s">
        <v>21</v>
      </c>
      <c r="B493" s="144"/>
      <c r="C493" s="17"/>
      <c r="D493" s="17"/>
      <c r="E493" s="17"/>
      <c r="F493" s="17"/>
      <c r="G493" s="17"/>
      <c r="H493" s="17"/>
      <c r="I493" s="17"/>
      <c r="J493" s="144"/>
      <c r="K493" s="144"/>
      <c r="L493" s="8" t="s">
        <v>17</v>
      </c>
      <c r="M493" s="19">
        <f t="shared" si="95"/>
        <v>0</v>
      </c>
      <c r="N493" s="91">
        <f aca="true" t="shared" si="98" ref="N493:R495">N481+N484+N487+N490</f>
        <v>0</v>
      </c>
      <c r="O493" s="91">
        <f t="shared" si="98"/>
        <v>0</v>
      </c>
      <c r="P493" s="91">
        <f t="shared" si="98"/>
        <v>0</v>
      </c>
      <c r="Q493" s="91">
        <f t="shared" si="98"/>
        <v>0</v>
      </c>
      <c r="R493" s="91">
        <f t="shared" si="98"/>
        <v>0</v>
      </c>
    </row>
    <row r="494" spans="1:18" s="12" customFormat="1" ht="15">
      <c r="A494" s="136"/>
      <c r="B494" s="136"/>
      <c r="C494" s="17"/>
      <c r="D494" s="17"/>
      <c r="E494" s="17"/>
      <c r="F494" s="17"/>
      <c r="G494" s="17"/>
      <c r="H494" s="17"/>
      <c r="I494" s="17"/>
      <c r="J494" s="136"/>
      <c r="K494" s="136"/>
      <c r="L494" s="13" t="s">
        <v>19</v>
      </c>
      <c r="M494" s="22">
        <f t="shared" si="95"/>
        <v>0</v>
      </c>
      <c r="N494" s="92">
        <f t="shared" si="98"/>
        <v>0</v>
      </c>
      <c r="O494" s="92">
        <f t="shared" si="98"/>
        <v>0</v>
      </c>
      <c r="P494" s="92">
        <f t="shared" si="98"/>
        <v>0</v>
      </c>
      <c r="Q494" s="92">
        <f t="shared" si="98"/>
        <v>0</v>
      </c>
      <c r="R494" s="92">
        <f t="shared" si="98"/>
        <v>0</v>
      </c>
    </row>
    <row r="495" spans="1:18" s="12" customFormat="1" ht="15">
      <c r="A495" s="136"/>
      <c r="B495" s="136"/>
      <c r="C495" s="17"/>
      <c r="D495" s="17"/>
      <c r="E495" s="17"/>
      <c r="F495" s="17"/>
      <c r="G495" s="17"/>
      <c r="H495" s="17"/>
      <c r="I495" s="17"/>
      <c r="J495" s="136"/>
      <c r="K495" s="136"/>
      <c r="L495" s="14" t="s">
        <v>20</v>
      </c>
      <c r="M495" s="25">
        <f t="shared" si="95"/>
        <v>1460638.1</v>
      </c>
      <c r="N495" s="93">
        <f t="shared" si="98"/>
        <v>241353</v>
      </c>
      <c r="O495" s="93">
        <f t="shared" si="98"/>
        <v>266054.7</v>
      </c>
      <c r="P495" s="93">
        <f t="shared" si="98"/>
        <v>289762.2</v>
      </c>
      <c r="Q495" s="93">
        <f t="shared" si="98"/>
        <v>316177.9</v>
      </c>
      <c r="R495" s="93">
        <f t="shared" si="98"/>
        <v>347290.3</v>
      </c>
    </row>
    <row r="496" spans="1:18" s="12" customFormat="1" ht="15">
      <c r="A496" s="137"/>
      <c r="B496" s="137"/>
      <c r="C496" s="17"/>
      <c r="D496" s="17"/>
      <c r="E496" s="17"/>
      <c r="F496" s="17"/>
      <c r="G496" s="17"/>
      <c r="H496" s="17"/>
      <c r="I496" s="17"/>
      <c r="J496" s="137"/>
      <c r="K496" s="137"/>
      <c r="L496" s="27" t="s">
        <v>21</v>
      </c>
      <c r="M496" s="29">
        <f aca="true" t="shared" si="99" ref="M496:R496">SUM(M493:M495)</f>
        <v>1460638.1</v>
      </c>
      <c r="N496" s="29">
        <f t="shared" si="99"/>
        <v>241353</v>
      </c>
      <c r="O496" s="29">
        <f t="shared" si="99"/>
        <v>266054.7</v>
      </c>
      <c r="P496" s="29">
        <f t="shared" si="99"/>
        <v>289762.2</v>
      </c>
      <c r="Q496" s="29">
        <f t="shared" si="99"/>
        <v>316177.9</v>
      </c>
      <c r="R496" s="29">
        <f t="shared" si="99"/>
        <v>347290.3</v>
      </c>
    </row>
    <row r="497" spans="1:18" s="12" customFormat="1" ht="15">
      <c r="A497" s="153"/>
      <c r="B497" s="155"/>
      <c r="C497" s="166" t="s">
        <v>78</v>
      </c>
      <c r="D497" s="152">
        <v>17</v>
      </c>
      <c r="E497" s="152">
        <v>18</v>
      </c>
      <c r="F497" s="152">
        <v>19</v>
      </c>
      <c r="G497" s="152">
        <v>19</v>
      </c>
      <c r="H497" s="152">
        <v>20</v>
      </c>
      <c r="I497" s="152">
        <v>21</v>
      </c>
      <c r="J497" s="159" t="s">
        <v>79</v>
      </c>
      <c r="K497" s="157" t="s">
        <v>11</v>
      </c>
      <c r="L497" s="8" t="s">
        <v>17</v>
      </c>
      <c r="M497" s="10">
        <f aca="true" t="shared" si="100" ref="M497:M511">SUM(N497:R497)</f>
        <v>0</v>
      </c>
      <c r="N497" s="90">
        <v>0</v>
      </c>
      <c r="O497" s="90">
        <v>0</v>
      </c>
      <c r="P497" s="90">
        <v>0</v>
      </c>
      <c r="Q497" s="90">
        <v>0</v>
      </c>
      <c r="R497" s="90">
        <v>0</v>
      </c>
    </row>
    <row r="498" spans="1:18" s="12" customFormat="1" ht="15">
      <c r="A498" s="153"/>
      <c r="B498" s="155"/>
      <c r="C498" s="166"/>
      <c r="D498" s="152"/>
      <c r="E498" s="152"/>
      <c r="F498" s="152"/>
      <c r="G498" s="152"/>
      <c r="H498" s="152"/>
      <c r="I498" s="152"/>
      <c r="J498" s="159"/>
      <c r="K498" s="157"/>
      <c r="L498" s="13" t="s">
        <v>19</v>
      </c>
      <c r="M498" s="10">
        <f t="shared" si="100"/>
        <v>0</v>
      </c>
      <c r="N498" s="90">
        <v>0</v>
      </c>
      <c r="O498" s="90">
        <v>0</v>
      </c>
      <c r="P498" s="90">
        <v>0</v>
      </c>
      <c r="Q498" s="90">
        <v>0</v>
      </c>
      <c r="R498" s="90">
        <v>0</v>
      </c>
    </row>
    <row r="499" spans="1:18" s="12" customFormat="1" ht="15">
      <c r="A499" s="153"/>
      <c r="B499" s="155"/>
      <c r="C499" s="73"/>
      <c r="D499" s="73"/>
      <c r="E499" s="73"/>
      <c r="F499" s="73"/>
      <c r="G499" s="73"/>
      <c r="H499" s="73"/>
      <c r="I499" s="73"/>
      <c r="J499" s="159"/>
      <c r="K499" s="157"/>
      <c r="L499" s="14" t="s">
        <v>20</v>
      </c>
      <c r="M499" s="10">
        <f t="shared" si="100"/>
        <v>9450</v>
      </c>
      <c r="N499" s="90">
        <v>250</v>
      </c>
      <c r="O499" s="90">
        <v>1000</v>
      </c>
      <c r="P499" s="90">
        <v>250</v>
      </c>
      <c r="Q499" s="90">
        <v>2700</v>
      </c>
      <c r="R499" s="90">
        <v>5250</v>
      </c>
    </row>
    <row r="500" spans="1:18" s="12" customFormat="1" ht="15">
      <c r="A500" s="153"/>
      <c r="B500" s="155"/>
      <c r="C500" s="73"/>
      <c r="D500" s="32">
        <v>2</v>
      </c>
      <c r="E500" s="32">
        <v>2</v>
      </c>
      <c r="F500" s="32">
        <v>2</v>
      </c>
      <c r="G500" s="32">
        <v>3</v>
      </c>
      <c r="H500" s="32">
        <v>3</v>
      </c>
      <c r="I500" s="32">
        <v>3</v>
      </c>
      <c r="J500" s="159"/>
      <c r="K500" s="158" t="s">
        <v>12</v>
      </c>
      <c r="L500" s="8" t="s">
        <v>17</v>
      </c>
      <c r="M500" s="10">
        <f t="shared" si="100"/>
        <v>0</v>
      </c>
      <c r="N500" s="90">
        <v>0</v>
      </c>
      <c r="O500" s="90">
        <v>0</v>
      </c>
      <c r="P500" s="90">
        <v>0</v>
      </c>
      <c r="Q500" s="90">
        <v>0</v>
      </c>
      <c r="R500" s="90">
        <v>0</v>
      </c>
    </row>
    <row r="501" spans="1:18" s="12" customFormat="1" ht="15">
      <c r="A501" s="153"/>
      <c r="B501" s="155"/>
      <c r="C501" s="73"/>
      <c r="D501" s="32">
        <v>68</v>
      </c>
      <c r="E501" s="32">
        <v>70</v>
      </c>
      <c r="F501" s="32">
        <v>70</v>
      </c>
      <c r="G501" s="32">
        <v>70</v>
      </c>
      <c r="H501" s="32">
        <v>70</v>
      </c>
      <c r="I501" s="32">
        <v>70</v>
      </c>
      <c r="J501" s="159"/>
      <c r="K501" s="158"/>
      <c r="L501" s="13" t="s">
        <v>19</v>
      </c>
      <c r="M501" s="10">
        <f t="shared" si="100"/>
        <v>0</v>
      </c>
      <c r="N501" s="90">
        <v>0</v>
      </c>
      <c r="O501" s="90">
        <v>0</v>
      </c>
      <c r="P501" s="90">
        <v>0</v>
      </c>
      <c r="Q501" s="90">
        <v>0</v>
      </c>
      <c r="R501" s="90">
        <v>0</v>
      </c>
    </row>
    <row r="502" spans="1:18" s="12" customFormat="1" ht="15">
      <c r="A502" s="153"/>
      <c r="B502" s="155"/>
      <c r="C502" s="73"/>
      <c r="D502" s="161">
        <v>46</v>
      </c>
      <c r="E502" s="161">
        <v>47</v>
      </c>
      <c r="F502" s="161">
        <v>47</v>
      </c>
      <c r="G502" s="161">
        <v>48</v>
      </c>
      <c r="H502" s="161">
        <v>49</v>
      </c>
      <c r="I502" s="161">
        <v>50</v>
      </c>
      <c r="J502" s="159"/>
      <c r="K502" s="158"/>
      <c r="L502" s="14" t="s">
        <v>20</v>
      </c>
      <c r="M502" s="10">
        <f t="shared" si="100"/>
        <v>0</v>
      </c>
      <c r="N502" s="90">
        <v>0</v>
      </c>
      <c r="O502" s="90">
        <v>0</v>
      </c>
      <c r="P502" s="90">
        <v>0</v>
      </c>
      <c r="Q502" s="90">
        <v>0</v>
      </c>
      <c r="R502" s="90">
        <v>0</v>
      </c>
    </row>
    <row r="503" spans="1:18" s="12" customFormat="1" ht="15">
      <c r="A503" s="153"/>
      <c r="B503" s="155"/>
      <c r="C503" s="73"/>
      <c r="D503" s="161"/>
      <c r="E503" s="161"/>
      <c r="F503" s="161"/>
      <c r="G503" s="161"/>
      <c r="H503" s="161"/>
      <c r="I503" s="161"/>
      <c r="J503" s="159"/>
      <c r="K503" s="135" t="s">
        <v>13</v>
      </c>
      <c r="L503" s="8" t="s">
        <v>17</v>
      </c>
      <c r="M503" s="10">
        <f t="shared" si="100"/>
        <v>0</v>
      </c>
      <c r="N503" s="90">
        <v>0</v>
      </c>
      <c r="O503" s="90">
        <v>0</v>
      </c>
      <c r="P503" s="90">
        <v>0</v>
      </c>
      <c r="Q503" s="90">
        <v>0</v>
      </c>
      <c r="R503" s="90">
        <v>0</v>
      </c>
    </row>
    <row r="504" spans="1:18" s="12" customFormat="1" ht="15">
      <c r="A504" s="153"/>
      <c r="B504" s="155"/>
      <c r="C504" s="165"/>
      <c r="D504" s="163">
        <v>46</v>
      </c>
      <c r="E504" s="163">
        <v>47</v>
      </c>
      <c r="F504" s="163">
        <v>47</v>
      </c>
      <c r="G504" s="163">
        <v>48</v>
      </c>
      <c r="H504" s="163">
        <v>49</v>
      </c>
      <c r="I504" s="163">
        <v>50</v>
      </c>
      <c r="J504" s="159"/>
      <c r="K504" s="135"/>
      <c r="L504" s="13" t="s">
        <v>19</v>
      </c>
      <c r="M504" s="10">
        <f t="shared" si="100"/>
        <v>0</v>
      </c>
      <c r="N504" s="90">
        <v>0</v>
      </c>
      <c r="O504" s="90">
        <v>0</v>
      </c>
      <c r="P504" s="90">
        <v>0</v>
      </c>
      <c r="Q504" s="90">
        <v>0</v>
      </c>
      <c r="R504" s="90">
        <v>0</v>
      </c>
    </row>
    <row r="505" spans="1:18" s="12" customFormat="1" ht="15">
      <c r="A505" s="153"/>
      <c r="B505" s="155"/>
      <c r="C505" s="165"/>
      <c r="D505" s="163"/>
      <c r="E505" s="163"/>
      <c r="F505" s="163"/>
      <c r="G505" s="163"/>
      <c r="H505" s="163"/>
      <c r="I505" s="163"/>
      <c r="J505" s="159"/>
      <c r="K505" s="135"/>
      <c r="L505" s="14" t="s">
        <v>20</v>
      </c>
      <c r="M505" s="10">
        <f t="shared" si="100"/>
        <v>0</v>
      </c>
      <c r="N505" s="90">
        <v>0</v>
      </c>
      <c r="O505" s="90">
        <v>0</v>
      </c>
      <c r="P505" s="90">
        <v>0</v>
      </c>
      <c r="Q505" s="90">
        <v>0</v>
      </c>
      <c r="R505" s="90">
        <v>0</v>
      </c>
    </row>
    <row r="506" spans="1:18" s="12" customFormat="1" ht="15">
      <c r="A506" s="153"/>
      <c r="B506" s="155"/>
      <c r="C506" s="73"/>
      <c r="D506" s="32"/>
      <c r="E506" s="32"/>
      <c r="F506" s="32"/>
      <c r="G506" s="32"/>
      <c r="H506" s="32"/>
      <c r="I506" s="32"/>
      <c r="J506" s="159"/>
      <c r="K506" s="135" t="s">
        <v>14</v>
      </c>
      <c r="L506" s="8" t="s">
        <v>17</v>
      </c>
      <c r="M506" s="10">
        <f t="shared" si="100"/>
        <v>0</v>
      </c>
      <c r="N506" s="90">
        <v>0</v>
      </c>
      <c r="O506" s="90">
        <v>0</v>
      </c>
      <c r="P506" s="90">
        <v>0</v>
      </c>
      <c r="Q506" s="90">
        <v>0</v>
      </c>
      <c r="R506" s="90">
        <v>0</v>
      </c>
    </row>
    <row r="507" spans="1:18" s="12" customFormat="1" ht="15">
      <c r="A507" s="153"/>
      <c r="B507" s="155"/>
      <c r="C507" s="73"/>
      <c r="D507" s="32">
        <v>14</v>
      </c>
      <c r="E507" s="32">
        <v>14</v>
      </c>
      <c r="F507" s="32">
        <v>15</v>
      </c>
      <c r="G507" s="32">
        <v>15</v>
      </c>
      <c r="H507" s="32">
        <v>15</v>
      </c>
      <c r="I507" s="32">
        <v>16</v>
      </c>
      <c r="J507" s="159"/>
      <c r="K507" s="135"/>
      <c r="L507" s="13" t="s">
        <v>19</v>
      </c>
      <c r="M507" s="10">
        <f t="shared" si="100"/>
        <v>0</v>
      </c>
      <c r="N507" s="90">
        <v>0</v>
      </c>
      <c r="O507" s="90">
        <v>0</v>
      </c>
      <c r="P507" s="90">
        <v>0</v>
      </c>
      <c r="Q507" s="90">
        <v>0</v>
      </c>
      <c r="R507" s="90">
        <v>0</v>
      </c>
    </row>
    <row r="508" spans="1:18" s="12" customFormat="1" ht="15">
      <c r="A508" s="153"/>
      <c r="B508" s="155"/>
      <c r="C508" s="74"/>
      <c r="D508" s="74">
        <v>32</v>
      </c>
      <c r="E508" s="74">
        <v>35</v>
      </c>
      <c r="F508" s="74">
        <v>40</v>
      </c>
      <c r="G508" s="74">
        <v>43</v>
      </c>
      <c r="H508" s="74">
        <v>45</v>
      </c>
      <c r="I508" s="74">
        <v>50</v>
      </c>
      <c r="J508" s="159"/>
      <c r="K508" s="135"/>
      <c r="L508" s="14" t="s">
        <v>20</v>
      </c>
      <c r="M508" s="10">
        <f t="shared" si="100"/>
        <v>0</v>
      </c>
      <c r="N508" s="90">
        <v>0</v>
      </c>
      <c r="O508" s="90">
        <v>0</v>
      </c>
      <c r="P508" s="90">
        <v>0</v>
      </c>
      <c r="Q508" s="90">
        <v>0</v>
      </c>
      <c r="R508" s="90">
        <v>0</v>
      </c>
    </row>
    <row r="509" spans="1:18" s="12" customFormat="1" ht="15">
      <c r="A509" s="144" t="s">
        <v>21</v>
      </c>
      <c r="B509" s="144"/>
      <c r="C509" s="17"/>
      <c r="D509" s="17"/>
      <c r="E509" s="17"/>
      <c r="F509" s="17"/>
      <c r="G509" s="17"/>
      <c r="H509" s="17"/>
      <c r="I509" s="17"/>
      <c r="J509" s="144"/>
      <c r="K509" s="144"/>
      <c r="L509" s="8" t="s">
        <v>17</v>
      </c>
      <c r="M509" s="19">
        <f t="shared" si="100"/>
        <v>0</v>
      </c>
      <c r="N509" s="91">
        <f aca="true" t="shared" si="101" ref="N509:R511">N497+N500+N503+N506</f>
        <v>0</v>
      </c>
      <c r="O509" s="91">
        <f t="shared" si="101"/>
        <v>0</v>
      </c>
      <c r="P509" s="91">
        <f t="shared" si="101"/>
        <v>0</v>
      </c>
      <c r="Q509" s="91">
        <f t="shared" si="101"/>
        <v>0</v>
      </c>
      <c r="R509" s="91">
        <f t="shared" si="101"/>
        <v>0</v>
      </c>
    </row>
    <row r="510" spans="1:18" s="12" customFormat="1" ht="15">
      <c r="A510" s="136"/>
      <c r="B510" s="136"/>
      <c r="C510" s="17"/>
      <c r="D510" s="17"/>
      <c r="E510" s="17"/>
      <c r="F510" s="17"/>
      <c r="G510" s="17"/>
      <c r="H510" s="17"/>
      <c r="I510" s="17"/>
      <c r="J510" s="136"/>
      <c r="K510" s="136"/>
      <c r="L510" s="13" t="s">
        <v>19</v>
      </c>
      <c r="M510" s="22">
        <f t="shared" si="100"/>
        <v>0</v>
      </c>
      <c r="N510" s="92">
        <f t="shared" si="101"/>
        <v>0</v>
      </c>
      <c r="O510" s="92">
        <f t="shared" si="101"/>
        <v>0</v>
      </c>
      <c r="P510" s="92">
        <f t="shared" si="101"/>
        <v>0</v>
      </c>
      <c r="Q510" s="92">
        <f t="shared" si="101"/>
        <v>0</v>
      </c>
      <c r="R510" s="92">
        <f t="shared" si="101"/>
        <v>0</v>
      </c>
    </row>
    <row r="511" spans="1:18" s="12" customFormat="1" ht="15">
      <c r="A511" s="136"/>
      <c r="B511" s="136"/>
      <c r="C511" s="17"/>
      <c r="D511" s="17"/>
      <c r="E511" s="17"/>
      <c r="F511" s="17"/>
      <c r="G511" s="17"/>
      <c r="H511" s="17"/>
      <c r="I511" s="17"/>
      <c r="J511" s="136"/>
      <c r="K511" s="136"/>
      <c r="L511" s="14" t="s">
        <v>20</v>
      </c>
      <c r="M511" s="25">
        <f t="shared" si="100"/>
        <v>9450</v>
      </c>
      <c r="N511" s="93">
        <f t="shared" si="101"/>
        <v>250</v>
      </c>
      <c r="O511" s="93">
        <f t="shared" si="101"/>
        <v>1000</v>
      </c>
      <c r="P511" s="93">
        <f t="shared" si="101"/>
        <v>250</v>
      </c>
      <c r="Q511" s="93">
        <f t="shared" si="101"/>
        <v>2700</v>
      </c>
      <c r="R511" s="93">
        <f t="shared" si="101"/>
        <v>5250</v>
      </c>
    </row>
    <row r="512" spans="1:18" s="12" customFormat="1" ht="15">
      <c r="A512" s="137"/>
      <c r="B512" s="137"/>
      <c r="C512" s="17"/>
      <c r="D512" s="17"/>
      <c r="E512" s="17"/>
      <c r="F512" s="17"/>
      <c r="G512" s="17"/>
      <c r="H512" s="17"/>
      <c r="I512" s="17"/>
      <c r="J512" s="137"/>
      <c r="K512" s="137"/>
      <c r="L512" s="27" t="s">
        <v>21</v>
      </c>
      <c r="M512" s="29">
        <f aca="true" t="shared" si="102" ref="M512:R512">SUM(M509:M511)</f>
        <v>9450</v>
      </c>
      <c r="N512" s="29">
        <f t="shared" si="102"/>
        <v>250</v>
      </c>
      <c r="O512" s="29">
        <f t="shared" si="102"/>
        <v>1000</v>
      </c>
      <c r="P512" s="29">
        <f t="shared" si="102"/>
        <v>250</v>
      </c>
      <c r="Q512" s="29">
        <f t="shared" si="102"/>
        <v>2700</v>
      </c>
      <c r="R512" s="29">
        <f t="shared" si="102"/>
        <v>5250</v>
      </c>
    </row>
    <row r="513" spans="1:18" s="12" customFormat="1" ht="15">
      <c r="A513" s="153"/>
      <c r="B513" s="155" t="s">
        <v>80</v>
      </c>
      <c r="C513" s="152">
        <v>8283.8</v>
      </c>
      <c r="D513" s="152">
        <v>1356.8</v>
      </c>
      <c r="E513" s="152">
        <v>1403.3</v>
      </c>
      <c r="F513" s="152">
        <v>1362.1</v>
      </c>
      <c r="G513" s="152">
        <v>1378.5</v>
      </c>
      <c r="H513" s="152">
        <v>1396.8</v>
      </c>
      <c r="I513" s="152">
        <v>1386.3</v>
      </c>
      <c r="J513" s="174" t="s">
        <v>81</v>
      </c>
      <c r="K513" s="157" t="s">
        <v>11</v>
      </c>
      <c r="L513" s="8" t="s">
        <v>17</v>
      </c>
      <c r="M513" s="10">
        <f aca="true" t="shared" si="103" ref="M513:M527">SUM(N513:R513)</f>
        <v>0</v>
      </c>
      <c r="N513" s="90">
        <v>0</v>
      </c>
      <c r="O513" s="90">
        <v>0</v>
      </c>
      <c r="P513" s="90">
        <v>0</v>
      </c>
      <c r="Q513" s="90">
        <v>0</v>
      </c>
      <c r="R513" s="90">
        <v>0</v>
      </c>
    </row>
    <row r="514" spans="1:18" s="12" customFormat="1" ht="15">
      <c r="A514" s="153"/>
      <c r="B514" s="155"/>
      <c r="C514" s="152"/>
      <c r="D514" s="152"/>
      <c r="E514" s="152"/>
      <c r="F514" s="152"/>
      <c r="G514" s="152"/>
      <c r="H514" s="152"/>
      <c r="I514" s="152"/>
      <c r="J514" s="174"/>
      <c r="K514" s="157"/>
      <c r="L514" s="13" t="s">
        <v>19</v>
      </c>
      <c r="M514" s="10">
        <f t="shared" si="103"/>
        <v>0</v>
      </c>
      <c r="N514" s="90">
        <v>0</v>
      </c>
      <c r="O514" s="90">
        <v>0</v>
      </c>
      <c r="P514" s="90">
        <v>0</v>
      </c>
      <c r="Q514" s="90">
        <v>0</v>
      </c>
      <c r="R514" s="90">
        <v>0</v>
      </c>
    </row>
    <row r="515" spans="1:18" s="12" customFormat="1" ht="15">
      <c r="A515" s="153"/>
      <c r="B515" s="155"/>
      <c r="C515" s="163">
        <f>SUM(D515:I516)</f>
        <v>84.6</v>
      </c>
      <c r="D515" s="163">
        <v>11</v>
      </c>
      <c r="E515" s="163">
        <v>13</v>
      </c>
      <c r="F515" s="163">
        <v>8.6</v>
      </c>
      <c r="G515" s="163">
        <v>14</v>
      </c>
      <c r="H515" s="163">
        <v>19</v>
      </c>
      <c r="I515" s="163">
        <v>19</v>
      </c>
      <c r="J515" s="174"/>
      <c r="K515" s="157"/>
      <c r="L515" s="14" t="s">
        <v>20</v>
      </c>
      <c r="M515" s="10">
        <f t="shared" si="103"/>
        <v>55725.2</v>
      </c>
      <c r="N515" s="90">
        <v>10647</v>
      </c>
      <c r="O515" s="90">
        <v>10751</v>
      </c>
      <c r="P515" s="90">
        <v>10166</v>
      </c>
      <c r="Q515" s="90">
        <v>11794</v>
      </c>
      <c r="R515" s="90">
        <v>12367.2</v>
      </c>
    </row>
    <row r="516" spans="1:18" s="12" customFormat="1" ht="15">
      <c r="A516" s="153"/>
      <c r="B516" s="155"/>
      <c r="C516" s="163"/>
      <c r="D516" s="163"/>
      <c r="E516" s="163"/>
      <c r="F516" s="163"/>
      <c r="G516" s="163"/>
      <c r="H516" s="163"/>
      <c r="I516" s="163"/>
      <c r="J516" s="174"/>
      <c r="K516" s="158" t="s">
        <v>12</v>
      </c>
      <c r="L516" s="8" t="s">
        <v>17</v>
      </c>
      <c r="M516" s="10">
        <f t="shared" si="103"/>
        <v>0</v>
      </c>
      <c r="N516" s="90">
        <v>0</v>
      </c>
      <c r="O516" s="90">
        <v>0</v>
      </c>
      <c r="P516" s="90">
        <v>0</v>
      </c>
      <c r="Q516" s="90">
        <v>0</v>
      </c>
      <c r="R516" s="90">
        <v>0</v>
      </c>
    </row>
    <row r="517" spans="1:18" s="12" customFormat="1" ht="15">
      <c r="A517" s="153"/>
      <c r="B517" s="155"/>
      <c r="C517" s="173">
        <f>SUM(D517:I518)</f>
        <v>1852.2</v>
      </c>
      <c r="D517" s="163">
        <v>308.5</v>
      </c>
      <c r="E517" s="163">
        <v>312.2</v>
      </c>
      <c r="F517" s="163">
        <v>304</v>
      </c>
      <c r="G517" s="163">
        <v>308.5</v>
      </c>
      <c r="H517" s="163">
        <v>309.3</v>
      </c>
      <c r="I517" s="163">
        <v>309.7</v>
      </c>
      <c r="J517" s="174"/>
      <c r="K517" s="158"/>
      <c r="L517" s="13" t="s">
        <v>19</v>
      </c>
      <c r="M517" s="10">
        <f t="shared" si="103"/>
        <v>10000</v>
      </c>
      <c r="N517" s="90">
        <v>2000</v>
      </c>
      <c r="O517" s="90">
        <v>2000</v>
      </c>
      <c r="P517" s="90">
        <v>2000</v>
      </c>
      <c r="Q517" s="90">
        <v>2000</v>
      </c>
      <c r="R517" s="90">
        <v>2000</v>
      </c>
    </row>
    <row r="518" spans="1:18" s="12" customFormat="1" ht="15">
      <c r="A518" s="153"/>
      <c r="B518" s="155"/>
      <c r="C518" s="173"/>
      <c r="D518" s="163"/>
      <c r="E518" s="163"/>
      <c r="F518" s="163"/>
      <c r="G518" s="163"/>
      <c r="H518" s="163"/>
      <c r="I518" s="163"/>
      <c r="J518" s="174"/>
      <c r="K518" s="158"/>
      <c r="L518" s="14" t="s">
        <v>20</v>
      </c>
      <c r="M518" s="10">
        <f t="shared" si="103"/>
        <v>0</v>
      </c>
      <c r="N518" s="90">
        <v>0</v>
      </c>
      <c r="O518" s="90">
        <v>0</v>
      </c>
      <c r="P518" s="90">
        <v>0</v>
      </c>
      <c r="Q518" s="90">
        <v>0</v>
      </c>
      <c r="R518" s="90">
        <v>0</v>
      </c>
    </row>
    <row r="519" spans="1:18" s="12" customFormat="1" ht="15">
      <c r="A519" s="153"/>
      <c r="B519" s="155"/>
      <c r="C519" s="163">
        <f>SUM(D519:I520)</f>
        <v>874.8</v>
      </c>
      <c r="D519" s="163">
        <v>151</v>
      </c>
      <c r="E519" s="163">
        <v>145</v>
      </c>
      <c r="F519" s="163">
        <v>143</v>
      </c>
      <c r="G519" s="163">
        <v>142.5</v>
      </c>
      <c r="H519" s="163">
        <v>147.3</v>
      </c>
      <c r="I519" s="163">
        <v>146</v>
      </c>
      <c r="J519" s="174"/>
      <c r="K519" s="135" t="s">
        <v>13</v>
      </c>
      <c r="L519" s="8" t="s">
        <v>17</v>
      </c>
      <c r="M519" s="10">
        <f t="shared" si="103"/>
        <v>0</v>
      </c>
      <c r="N519" s="90">
        <v>0</v>
      </c>
      <c r="O519" s="90">
        <v>0</v>
      </c>
      <c r="P519" s="90">
        <v>0</v>
      </c>
      <c r="Q519" s="90">
        <v>0</v>
      </c>
      <c r="R519" s="90">
        <v>0</v>
      </c>
    </row>
    <row r="520" spans="1:18" s="12" customFormat="1" ht="15">
      <c r="A520" s="153"/>
      <c r="B520" s="155"/>
      <c r="C520" s="163"/>
      <c r="D520" s="163"/>
      <c r="E520" s="163"/>
      <c r="F520" s="163"/>
      <c r="G520" s="163"/>
      <c r="H520" s="163"/>
      <c r="I520" s="163"/>
      <c r="J520" s="174"/>
      <c r="K520" s="135"/>
      <c r="L520" s="13" t="s">
        <v>19</v>
      </c>
      <c r="M520" s="10">
        <f t="shared" si="103"/>
        <v>0</v>
      </c>
      <c r="N520" s="90">
        <v>0</v>
      </c>
      <c r="O520" s="90">
        <v>0</v>
      </c>
      <c r="P520" s="90">
        <v>0</v>
      </c>
      <c r="Q520" s="90">
        <v>0</v>
      </c>
      <c r="R520" s="90">
        <v>0</v>
      </c>
    </row>
    <row r="521" spans="1:18" s="12" customFormat="1" ht="15">
      <c r="A521" s="153"/>
      <c r="B521" s="155"/>
      <c r="C521" s="163">
        <v>434</v>
      </c>
      <c r="D521" s="163">
        <v>67.5</v>
      </c>
      <c r="E521" s="163">
        <v>71</v>
      </c>
      <c r="F521" s="163">
        <v>72</v>
      </c>
      <c r="G521" s="163">
        <v>74.5</v>
      </c>
      <c r="H521" s="163">
        <v>74</v>
      </c>
      <c r="I521" s="163">
        <v>75</v>
      </c>
      <c r="J521" s="174"/>
      <c r="K521" s="135"/>
      <c r="L521" s="14" t="s">
        <v>20</v>
      </c>
      <c r="M521" s="10">
        <f t="shared" si="103"/>
        <v>900</v>
      </c>
      <c r="N521" s="90">
        <v>100</v>
      </c>
      <c r="O521" s="90">
        <v>200</v>
      </c>
      <c r="P521" s="90">
        <v>200</v>
      </c>
      <c r="Q521" s="90">
        <v>200</v>
      </c>
      <c r="R521" s="90">
        <v>200</v>
      </c>
    </row>
    <row r="522" spans="1:18" s="12" customFormat="1" ht="15">
      <c r="A522" s="153"/>
      <c r="B522" s="155"/>
      <c r="C522" s="163"/>
      <c r="D522" s="163"/>
      <c r="E522" s="163"/>
      <c r="F522" s="163"/>
      <c r="G522" s="163"/>
      <c r="H522" s="163"/>
      <c r="I522" s="163"/>
      <c r="J522" s="174"/>
      <c r="K522" s="135" t="s">
        <v>14</v>
      </c>
      <c r="L522" s="8" t="s">
        <v>17</v>
      </c>
      <c r="M522" s="10">
        <f t="shared" si="103"/>
        <v>0</v>
      </c>
      <c r="N522" s="90">
        <v>0</v>
      </c>
      <c r="O522" s="90">
        <v>0</v>
      </c>
      <c r="P522" s="90">
        <v>0</v>
      </c>
      <c r="Q522" s="90">
        <v>0</v>
      </c>
      <c r="R522" s="90">
        <v>0</v>
      </c>
    </row>
    <row r="523" spans="1:18" s="12" customFormat="1" ht="15">
      <c r="A523" s="153"/>
      <c r="B523" s="155"/>
      <c r="C523" s="163">
        <v>297</v>
      </c>
      <c r="D523" s="163">
        <v>45</v>
      </c>
      <c r="E523" s="163">
        <v>50</v>
      </c>
      <c r="F523" s="163">
        <v>50</v>
      </c>
      <c r="G523" s="163">
        <v>51.7</v>
      </c>
      <c r="H523" s="163">
        <v>50.3</v>
      </c>
      <c r="I523" s="163">
        <v>50</v>
      </c>
      <c r="J523" s="174"/>
      <c r="K523" s="135"/>
      <c r="L523" s="13" t="s">
        <v>19</v>
      </c>
      <c r="M523" s="10">
        <f t="shared" si="103"/>
        <v>0</v>
      </c>
      <c r="N523" s="90">
        <v>0</v>
      </c>
      <c r="O523" s="90">
        <v>0</v>
      </c>
      <c r="P523" s="90">
        <v>0</v>
      </c>
      <c r="Q523" s="90">
        <v>0</v>
      </c>
      <c r="R523" s="90">
        <v>0</v>
      </c>
    </row>
    <row r="524" spans="1:18" s="12" customFormat="1" ht="15">
      <c r="A524" s="153"/>
      <c r="B524" s="155"/>
      <c r="C524" s="163"/>
      <c r="D524" s="163"/>
      <c r="E524" s="163"/>
      <c r="F524" s="163"/>
      <c r="G524" s="163"/>
      <c r="H524" s="163"/>
      <c r="I524" s="163"/>
      <c r="J524" s="174"/>
      <c r="K524" s="135"/>
      <c r="L524" s="14" t="s">
        <v>20</v>
      </c>
      <c r="M524" s="10">
        <f t="shared" si="103"/>
        <v>0</v>
      </c>
      <c r="N524" s="90">
        <v>0</v>
      </c>
      <c r="O524" s="90">
        <v>0</v>
      </c>
      <c r="P524" s="90">
        <v>0</v>
      </c>
      <c r="Q524" s="90">
        <v>0</v>
      </c>
      <c r="R524" s="90">
        <v>0</v>
      </c>
    </row>
    <row r="525" spans="1:18" s="12" customFormat="1" ht="15">
      <c r="A525" s="144" t="s">
        <v>21</v>
      </c>
      <c r="B525" s="144"/>
      <c r="C525" s="17"/>
      <c r="D525" s="17"/>
      <c r="E525" s="17"/>
      <c r="F525" s="17"/>
      <c r="G525" s="17"/>
      <c r="H525" s="17"/>
      <c r="I525" s="17"/>
      <c r="J525" s="144"/>
      <c r="K525" s="144"/>
      <c r="L525" s="8" t="s">
        <v>17</v>
      </c>
      <c r="M525" s="19">
        <f t="shared" si="103"/>
        <v>0</v>
      </c>
      <c r="N525" s="91">
        <f aca="true" t="shared" si="104" ref="N525:R527">N513+N516+N519+N522</f>
        <v>0</v>
      </c>
      <c r="O525" s="91">
        <f t="shared" si="104"/>
        <v>0</v>
      </c>
      <c r="P525" s="91">
        <f t="shared" si="104"/>
        <v>0</v>
      </c>
      <c r="Q525" s="91">
        <f t="shared" si="104"/>
        <v>0</v>
      </c>
      <c r="R525" s="91">
        <f t="shared" si="104"/>
        <v>0</v>
      </c>
    </row>
    <row r="526" spans="1:18" s="12" customFormat="1" ht="15">
      <c r="A526" s="136"/>
      <c r="B526" s="136"/>
      <c r="C526" s="17"/>
      <c r="D526" s="17"/>
      <c r="E526" s="17"/>
      <c r="F526" s="17"/>
      <c r="G526" s="17"/>
      <c r="H526" s="17"/>
      <c r="I526" s="17"/>
      <c r="J526" s="136"/>
      <c r="K526" s="136"/>
      <c r="L526" s="13" t="s">
        <v>19</v>
      </c>
      <c r="M526" s="22">
        <f t="shared" si="103"/>
        <v>10000</v>
      </c>
      <c r="N526" s="92">
        <f t="shared" si="104"/>
        <v>2000</v>
      </c>
      <c r="O526" s="92">
        <f t="shared" si="104"/>
        <v>2000</v>
      </c>
      <c r="P526" s="92">
        <f t="shared" si="104"/>
        <v>2000</v>
      </c>
      <c r="Q526" s="92">
        <f t="shared" si="104"/>
        <v>2000</v>
      </c>
      <c r="R526" s="92">
        <f t="shared" si="104"/>
        <v>2000</v>
      </c>
    </row>
    <row r="527" spans="1:18" s="12" customFormat="1" ht="15">
      <c r="A527" s="136"/>
      <c r="B527" s="136"/>
      <c r="C527" s="17"/>
      <c r="D527" s="17"/>
      <c r="E527" s="17"/>
      <c r="F527" s="17"/>
      <c r="G527" s="17"/>
      <c r="H527" s="17"/>
      <c r="I527" s="17"/>
      <c r="J527" s="136"/>
      <c r="K527" s="136"/>
      <c r="L527" s="14" t="s">
        <v>20</v>
      </c>
      <c r="M527" s="25">
        <f t="shared" si="103"/>
        <v>56625.2</v>
      </c>
      <c r="N527" s="93">
        <f t="shared" si="104"/>
        <v>10747</v>
      </c>
      <c r="O527" s="93">
        <f t="shared" si="104"/>
        <v>10951</v>
      </c>
      <c r="P527" s="93">
        <f t="shared" si="104"/>
        <v>10366</v>
      </c>
      <c r="Q527" s="93">
        <f t="shared" si="104"/>
        <v>11994</v>
      </c>
      <c r="R527" s="93">
        <f t="shared" si="104"/>
        <v>12567.2</v>
      </c>
    </row>
    <row r="528" spans="1:18" s="12" customFormat="1" ht="15">
      <c r="A528" s="137"/>
      <c r="B528" s="137"/>
      <c r="C528" s="17"/>
      <c r="D528" s="17"/>
      <c r="E528" s="17"/>
      <c r="F528" s="17"/>
      <c r="G528" s="17"/>
      <c r="H528" s="17"/>
      <c r="I528" s="17"/>
      <c r="J528" s="137"/>
      <c r="K528" s="137"/>
      <c r="L528" s="27" t="s">
        <v>21</v>
      </c>
      <c r="M528" s="29">
        <f aca="true" t="shared" si="105" ref="M528:R528">SUM(M525:M527)</f>
        <v>66625.2</v>
      </c>
      <c r="N528" s="29">
        <f t="shared" si="105"/>
        <v>12747</v>
      </c>
      <c r="O528" s="29">
        <f t="shared" si="105"/>
        <v>12951</v>
      </c>
      <c r="P528" s="29">
        <f t="shared" si="105"/>
        <v>12366</v>
      </c>
      <c r="Q528" s="29">
        <f t="shared" si="105"/>
        <v>13994</v>
      </c>
      <c r="R528" s="29">
        <f t="shared" si="105"/>
        <v>14567.2</v>
      </c>
    </row>
    <row r="529" spans="1:18" s="12" customFormat="1" ht="15">
      <c r="A529" s="155"/>
      <c r="B529" s="155"/>
      <c r="C529" s="155" t="s">
        <v>82</v>
      </c>
      <c r="D529" s="155" t="s">
        <v>82</v>
      </c>
      <c r="E529" s="155" t="s">
        <v>82</v>
      </c>
      <c r="F529" s="155" t="s">
        <v>82</v>
      </c>
      <c r="G529" s="155" t="s">
        <v>82</v>
      </c>
      <c r="H529" s="155" t="s">
        <v>82</v>
      </c>
      <c r="I529" s="155" t="s">
        <v>82</v>
      </c>
      <c r="J529" s="159" t="s">
        <v>82</v>
      </c>
      <c r="K529" s="157" t="s">
        <v>11</v>
      </c>
      <c r="L529" s="8" t="s">
        <v>17</v>
      </c>
      <c r="M529" s="10">
        <f aca="true" t="shared" si="106" ref="M529:M543">SUM(N529:R529)</f>
        <v>0</v>
      </c>
      <c r="N529" s="90">
        <v>0</v>
      </c>
      <c r="O529" s="90">
        <v>0</v>
      </c>
      <c r="P529" s="90">
        <v>0</v>
      </c>
      <c r="Q529" s="90">
        <v>0</v>
      </c>
      <c r="R529" s="90">
        <v>0</v>
      </c>
    </row>
    <row r="530" spans="1:18" s="12" customFormat="1" ht="15">
      <c r="A530" s="155"/>
      <c r="B530" s="155"/>
      <c r="C530" s="155"/>
      <c r="D530" s="155"/>
      <c r="E530" s="155"/>
      <c r="F530" s="155"/>
      <c r="G530" s="155"/>
      <c r="H530" s="155"/>
      <c r="I530" s="155"/>
      <c r="J530" s="159"/>
      <c r="K530" s="157"/>
      <c r="L530" s="13" t="s">
        <v>19</v>
      </c>
      <c r="M530" s="10">
        <f t="shared" si="106"/>
        <v>0</v>
      </c>
      <c r="N530" s="90">
        <v>0</v>
      </c>
      <c r="O530" s="90">
        <v>0</v>
      </c>
      <c r="P530" s="90">
        <v>0</v>
      </c>
      <c r="Q530" s="90">
        <v>0</v>
      </c>
      <c r="R530" s="90">
        <v>0</v>
      </c>
    </row>
    <row r="531" spans="1:18" s="12" customFormat="1" ht="15">
      <c r="A531" s="155"/>
      <c r="B531" s="155"/>
      <c r="C531" s="155"/>
      <c r="D531" s="155"/>
      <c r="E531" s="155"/>
      <c r="F531" s="155"/>
      <c r="G531" s="155"/>
      <c r="H531" s="155"/>
      <c r="I531" s="155"/>
      <c r="J531" s="159"/>
      <c r="K531" s="157"/>
      <c r="L531" s="14" t="s">
        <v>20</v>
      </c>
      <c r="M531" s="10">
        <f t="shared" si="106"/>
        <v>3900</v>
      </c>
      <c r="N531" s="90">
        <v>1300</v>
      </c>
      <c r="O531" s="90">
        <v>600</v>
      </c>
      <c r="P531" s="90">
        <v>700</v>
      </c>
      <c r="Q531" s="90">
        <v>1300</v>
      </c>
      <c r="R531" s="90">
        <v>0</v>
      </c>
    </row>
    <row r="532" spans="1:18" s="12" customFormat="1" ht="15">
      <c r="A532" s="155"/>
      <c r="B532" s="155"/>
      <c r="C532" s="155"/>
      <c r="D532" s="155"/>
      <c r="E532" s="155"/>
      <c r="F532" s="155"/>
      <c r="G532" s="155"/>
      <c r="H532" s="155"/>
      <c r="I532" s="155"/>
      <c r="J532" s="159"/>
      <c r="K532" s="158" t="s">
        <v>12</v>
      </c>
      <c r="L532" s="8" t="s">
        <v>17</v>
      </c>
      <c r="M532" s="10">
        <f t="shared" si="106"/>
        <v>0</v>
      </c>
      <c r="N532" s="90">
        <v>0</v>
      </c>
      <c r="O532" s="90">
        <v>0</v>
      </c>
      <c r="P532" s="90">
        <v>0</v>
      </c>
      <c r="Q532" s="90">
        <v>0</v>
      </c>
      <c r="R532" s="90">
        <v>0</v>
      </c>
    </row>
    <row r="533" spans="1:18" s="12" customFormat="1" ht="15">
      <c r="A533" s="155"/>
      <c r="B533" s="155"/>
      <c r="C533" s="155"/>
      <c r="D533" s="155"/>
      <c r="E533" s="155"/>
      <c r="F533" s="155"/>
      <c r="G533" s="155"/>
      <c r="H533" s="155"/>
      <c r="I533" s="155"/>
      <c r="J533" s="159"/>
      <c r="K533" s="158"/>
      <c r="L533" s="13" t="s">
        <v>19</v>
      </c>
      <c r="M533" s="10">
        <f t="shared" si="106"/>
        <v>0</v>
      </c>
      <c r="N533" s="90">
        <v>0</v>
      </c>
      <c r="O533" s="90">
        <v>0</v>
      </c>
      <c r="P533" s="90">
        <v>0</v>
      </c>
      <c r="Q533" s="90">
        <v>0</v>
      </c>
      <c r="R533" s="90">
        <v>0</v>
      </c>
    </row>
    <row r="534" spans="1:18" s="12" customFormat="1" ht="15">
      <c r="A534" s="155"/>
      <c r="B534" s="155"/>
      <c r="C534" s="155"/>
      <c r="D534" s="155"/>
      <c r="E534" s="155"/>
      <c r="F534" s="155"/>
      <c r="G534" s="155"/>
      <c r="H534" s="155"/>
      <c r="I534" s="155"/>
      <c r="J534" s="159"/>
      <c r="K534" s="158"/>
      <c r="L534" s="14" t="s">
        <v>20</v>
      </c>
      <c r="M534" s="10">
        <f t="shared" si="106"/>
        <v>0</v>
      </c>
      <c r="N534" s="90">
        <v>0</v>
      </c>
      <c r="O534" s="90">
        <v>0</v>
      </c>
      <c r="P534" s="90">
        <v>0</v>
      </c>
      <c r="Q534" s="90">
        <v>0</v>
      </c>
      <c r="R534" s="90">
        <v>0</v>
      </c>
    </row>
    <row r="535" spans="1:18" s="12" customFormat="1" ht="15">
      <c r="A535" s="155"/>
      <c r="B535" s="155"/>
      <c r="C535" s="155"/>
      <c r="D535" s="155"/>
      <c r="E535" s="155"/>
      <c r="F535" s="155"/>
      <c r="G535" s="155"/>
      <c r="H535" s="155"/>
      <c r="I535" s="155"/>
      <c r="J535" s="159"/>
      <c r="K535" s="135" t="s">
        <v>13</v>
      </c>
      <c r="L535" s="8" t="s">
        <v>17</v>
      </c>
      <c r="M535" s="10">
        <f t="shared" si="106"/>
        <v>0</v>
      </c>
      <c r="N535" s="90">
        <v>0</v>
      </c>
      <c r="O535" s="90">
        <v>0</v>
      </c>
      <c r="P535" s="90">
        <v>0</v>
      </c>
      <c r="Q535" s="90">
        <v>0</v>
      </c>
      <c r="R535" s="90">
        <v>0</v>
      </c>
    </row>
    <row r="536" spans="1:18" s="12" customFormat="1" ht="15">
      <c r="A536" s="155"/>
      <c r="B536" s="155"/>
      <c r="C536" s="155"/>
      <c r="D536" s="155"/>
      <c r="E536" s="155"/>
      <c r="F536" s="155"/>
      <c r="G536" s="155"/>
      <c r="H536" s="155"/>
      <c r="I536" s="155"/>
      <c r="J536" s="159"/>
      <c r="K536" s="135"/>
      <c r="L536" s="13" t="s">
        <v>19</v>
      </c>
      <c r="M536" s="10">
        <f t="shared" si="106"/>
        <v>0</v>
      </c>
      <c r="N536" s="90">
        <v>0</v>
      </c>
      <c r="O536" s="90">
        <v>0</v>
      </c>
      <c r="P536" s="90">
        <v>0</v>
      </c>
      <c r="Q536" s="90">
        <v>0</v>
      </c>
      <c r="R536" s="90">
        <v>0</v>
      </c>
    </row>
    <row r="537" spans="1:18" s="12" customFormat="1" ht="15">
      <c r="A537" s="155"/>
      <c r="B537" s="155"/>
      <c r="C537" s="155"/>
      <c r="D537" s="155"/>
      <c r="E537" s="155"/>
      <c r="F537" s="155"/>
      <c r="G537" s="155"/>
      <c r="H537" s="155"/>
      <c r="I537" s="155"/>
      <c r="J537" s="159"/>
      <c r="K537" s="135"/>
      <c r="L537" s="14" t="s">
        <v>20</v>
      </c>
      <c r="M537" s="10">
        <f t="shared" si="106"/>
        <v>0</v>
      </c>
      <c r="N537" s="90">
        <v>0</v>
      </c>
      <c r="O537" s="90">
        <v>0</v>
      </c>
      <c r="P537" s="90">
        <v>0</v>
      </c>
      <c r="Q537" s="90">
        <v>0</v>
      </c>
      <c r="R537" s="90">
        <v>0</v>
      </c>
    </row>
    <row r="538" spans="1:18" s="12" customFormat="1" ht="15">
      <c r="A538" s="155"/>
      <c r="B538" s="155"/>
      <c r="C538" s="155"/>
      <c r="D538" s="155"/>
      <c r="E538" s="155"/>
      <c r="F538" s="155"/>
      <c r="G538" s="155"/>
      <c r="H538" s="155"/>
      <c r="I538" s="155"/>
      <c r="J538" s="159"/>
      <c r="K538" s="135" t="s">
        <v>14</v>
      </c>
      <c r="L538" s="8" t="s">
        <v>17</v>
      </c>
      <c r="M538" s="10">
        <f t="shared" si="106"/>
        <v>0</v>
      </c>
      <c r="N538" s="90">
        <v>0</v>
      </c>
      <c r="O538" s="90">
        <v>0</v>
      </c>
      <c r="P538" s="90">
        <v>0</v>
      </c>
      <c r="Q538" s="90">
        <v>0</v>
      </c>
      <c r="R538" s="90">
        <v>0</v>
      </c>
    </row>
    <row r="539" spans="1:18" s="12" customFormat="1" ht="15">
      <c r="A539" s="155"/>
      <c r="B539" s="155"/>
      <c r="C539" s="155"/>
      <c r="D539" s="155"/>
      <c r="E539" s="155"/>
      <c r="F539" s="155"/>
      <c r="G539" s="155"/>
      <c r="H539" s="155"/>
      <c r="I539" s="155"/>
      <c r="J539" s="159"/>
      <c r="K539" s="135"/>
      <c r="L539" s="13" t="s">
        <v>19</v>
      </c>
      <c r="M539" s="10">
        <f t="shared" si="106"/>
        <v>0</v>
      </c>
      <c r="N539" s="90">
        <v>0</v>
      </c>
      <c r="O539" s="90">
        <v>0</v>
      </c>
      <c r="P539" s="90">
        <v>0</v>
      </c>
      <c r="Q539" s="90">
        <v>0</v>
      </c>
      <c r="R539" s="90">
        <v>0</v>
      </c>
    </row>
    <row r="540" spans="1:18" s="12" customFormat="1" ht="15">
      <c r="A540" s="155"/>
      <c r="B540" s="155"/>
      <c r="C540" s="155"/>
      <c r="D540" s="155"/>
      <c r="E540" s="155"/>
      <c r="F540" s="155"/>
      <c r="G540" s="155"/>
      <c r="H540" s="155"/>
      <c r="I540" s="155"/>
      <c r="J540" s="159"/>
      <c r="K540" s="135"/>
      <c r="L540" s="14" t="s">
        <v>20</v>
      </c>
      <c r="M540" s="10">
        <f t="shared" si="106"/>
        <v>0</v>
      </c>
      <c r="N540" s="90">
        <v>0</v>
      </c>
      <c r="O540" s="90">
        <v>0</v>
      </c>
      <c r="P540" s="90">
        <v>0</v>
      </c>
      <c r="Q540" s="90">
        <v>0</v>
      </c>
      <c r="R540" s="90">
        <v>0</v>
      </c>
    </row>
    <row r="541" spans="1:18" s="12" customFormat="1" ht="15">
      <c r="A541" s="144" t="s">
        <v>21</v>
      </c>
      <c r="B541" s="144"/>
      <c r="C541" s="17"/>
      <c r="D541" s="17"/>
      <c r="E541" s="17"/>
      <c r="F541" s="17"/>
      <c r="G541" s="17"/>
      <c r="H541" s="17"/>
      <c r="I541" s="17"/>
      <c r="J541" s="144"/>
      <c r="K541" s="144"/>
      <c r="L541" s="8" t="s">
        <v>17</v>
      </c>
      <c r="M541" s="19">
        <f t="shared" si="106"/>
        <v>0</v>
      </c>
      <c r="N541" s="91">
        <f aca="true" t="shared" si="107" ref="N541:R543">N529+N532+N535+N538</f>
        <v>0</v>
      </c>
      <c r="O541" s="91">
        <f t="shared" si="107"/>
        <v>0</v>
      </c>
      <c r="P541" s="91">
        <f t="shared" si="107"/>
        <v>0</v>
      </c>
      <c r="Q541" s="91">
        <f t="shared" si="107"/>
        <v>0</v>
      </c>
      <c r="R541" s="91">
        <f t="shared" si="107"/>
        <v>0</v>
      </c>
    </row>
    <row r="542" spans="1:18" s="12" customFormat="1" ht="15">
      <c r="A542" s="136"/>
      <c r="B542" s="136"/>
      <c r="C542" s="17"/>
      <c r="D542" s="17"/>
      <c r="E542" s="17"/>
      <c r="F542" s="17"/>
      <c r="G542" s="17"/>
      <c r="H542" s="17"/>
      <c r="I542" s="17"/>
      <c r="J542" s="136"/>
      <c r="K542" s="136"/>
      <c r="L542" s="13" t="s">
        <v>19</v>
      </c>
      <c r="M542" s="22">
        <f t="shared" si="106"/>
        <v>0</v>
      </c>
      <c r="N542" s="92">
        <f t="shared" si="107"/>
        <v>0</v>
      </c>
      <c r="O542" s="92">
        <f t="shared" si="107"/>
        <v>0</v>
      </c>
      <c r="P542" s="92">
        <f t="shared" si="107"/>
        <v>0</v>
      </c>
      <c r="Q542" s="92">
        <f t="shared" si="107"/>
        <v>0</v>
      </c>
      <c r="R542" s="92">
        <f t="shared" si="107"/>
        <v>0</v>
      </c>
    </row>
    <row r="543" spans="1:18" s="12" customFormat="1" ht="15">
      <c r="A543" s="136"/>
      <c r="B543" s="136"/>
      <c r="C543" s="17"/>
      <c r="D543" s="17"/>
      <c r="E543" s="17"/>
      <c r="F543" s="17"/>
      <c r="G543" s="17"/>
      <c r="H543" s="17"/>
      <c r="I543" s="17"/>
      <c r="J543" s="136"/>
      <c r="K543" s="136"/>
      <c r="L543" s="14" t="s">
        <v>20</v>
      </c>
      <c r="M543" s="25">
        <f t="shared" si="106"/>
        <v>3900</v>
      </c>
      <c r="N543" s="93">
        <f t="shared" si="107"/>
        <v>1300</v>
      </c>
      <c r="O543" s="93">
        <f t="shared" si="107"/>
        <v>600</v>
      </c>
      <c r="P543" s="93">
        <f t="shared" si="107"/>
        <v>700</v>
      </c>
      <c r="Q543" s="93">
        <f t="shared" si="107"/>
        <v>1300</v>
      </c>
      <c r="R543" s="93">
        <f t="shared" si="107"/>
        <v>0</v>
      </c>
    </row>
    <row r="544" spans="1:18" s="12" customFormat="1" ht="15">
      <c r="A544" s="137"/>
      <c r="B544" s="137"/>
      <c r="C544" s="17"/>
      <c r="D544" s="17"/>
      <c r="E544" s="17"/>
      <c r="F544" s="17"/>
      <c r="G544" s="17"/>
      <c r="H544" s="17"/>
      <c r="I544" s="17"/>
      <c r="J544" s="137"/>
      <c r="K544" s="137"/>
      <c r="L544" s="27" t="s">
        <v>21</v>
      </c>
      <c r="M544" s="29">
        <f aca="true" t="shared" si="108" ref="M544:R544">SUM(M541:M543)</f>
        <v>3900</v>
      </c>
      <c r="N544" s="29">
        <f t="shared" si="108"/>
        <v>1300</v>
      </c>
      <c r="O544" s="29">
        <f t="shared" si="108"/>
        <v>600</v>
      </c>
      <c r="P544" s="29">
        <f t="shared" si="108"/>
        <v>700</v>
      </c>
      <c r="Q544" s="29">
        <f t="shared" si="108"/>
        <v>1300</v>
      </c>
      <c r="R544" s="29">
        <f t="shared" si="108"/>
        <v>0</v>
      </c>
    </row>
    <row r="545" spans="1:18" s="12" customFormat="1" ht="15">
      <c r="A545" s="155"/>
      <c r="B545" s="155"/>
      <c r="C545" s="155" t="s">
        <v>82</v>
      </c>
      <c r="D545" s="155" t="s">
        <v>82</v>
      </c>
      <c r="E545" s="155" t="s">
        <v>82</v>
      </c>
      <c r="F545" s="155" t="s">
        <v>82</v>
      </c>
      <c r="G545" s="155" t="s">
        <v>82</v>
      </c>
      <c r="H545" s="155" t="s">
        <v>82</v>
      </c>
      <c r="I545" s="155" t="s">
        <v>82</v>
      </c>
      <c r="J545" s="155" t="s">
        <v>83</v>
      </c>
      <c r="K545" s="157" t="s">
        <v>11</v>
      </c>
      <c r="L545" s="8" t="s">
        <v>17</v>
      </c>
      <c r="M545" s="10">
        <f aca="true" t="shared" si="109" ref="M545:M559">SUM(N545:R545)</f>
        <v>0</v>
      </c>
      <c r="N545" s="90">
        <v>0</v>
      </c>
      <c r="O545" s="90">
        <v>0</v>
      </c>
      <c r="P545" s="90">
        <v>0</v>
      </c>
      <c r="Q545" s="90">
        <v>0</v>
      </c>
      <c r="R545" s="90">
        <v>0</v>
      </c>
    </row>
    <row r="546" spans="1:18" s="12" customFormat="1" ht="15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7"/>
      <c r="L546" s="13" t="s">
        <v>19</v>
      </c>
      <c r="M546" s="10">
        <f t="shared" si="109"/>
        <v>0</v>
      </c>
      <c r="N546" s="90">
        <v>0</v>
      </c>
      <c r="O546" s="90">
        <v>0</v>
      </c>
      <c r="P546" s="90">
        <v>0</v>
      </c>
      <c r="Q546" s="90">
        <v>0</v>
      </c>
      <c r="R546" s="90">
        <v>0</v>
      </c>
    </row>
    <row r="547" spans="1:18" s="12" customFormat="1" ht="15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7"/>
      <c r="L547" s="14" t="s">
        <v>20</v>
      </c>
      <c r="M547" s="10">
        <f t="shared" si="109"/>
        <v>142</v>
      </c>
      <c r="N547" s="90">
        <v>22</v>
      </c>
      <c r="O547" s="90">
        <v>25</v>
      </c>
      <c r="P547" s="90">
        <v>28</v>
      </c>
      <c r="Q547" s="90">
        <v>32</v>
      </c>
      <c r="R547" s="90">
        <v>35</v>
      </c>
    </row>
    <row r="548" spans="1:18" s="12" customFormat="1" ht="15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8" t="s">
        <v>12</v>
      </c>
      <c r="L548" s="8" t="s">
        <v>17</v>
      </c>
      <c r="M548" s="10">
        <f t="shared" si="109"/>
        <v>0</v>
      </c>
      <c r="N548" s="90">
        <v>0</v>
      </c>
      <c r="O548" s="90">
        <v>0</v>
      </c>
      <c r="P548" s="90">
        <v>0</v>
      </c>
      <c r="Q548" s="90">
        <v>0</v>
      </c>
      <c r="R548" s="90">
        <v>0</v>
      </c>
    </row>
    <row r="549" spans="1:18" s="12" customFormat="1" ht="15">
      <c r="A549" s="155"/>
      <c r="B549" s="155"/>
      <c r="C549" s="155"/>
      <c r="D549" s="155"/>
      <c r="E549" s="155"/>
      <c r="F549" s="155"/>
      <c r="G549" s="155"/>
      <c r="H549" s="155"/>
      <c r="I549" s="155"/>
      <c r="J549" s="155"/>
      <c r="K549" s="158"/>
      <c r="L549" s="13" t="s">
        <v>19</v>
      </c>
      <c r="M549" s="10">
        <f t="shared" si="109"/>
        <v>0</v>
      </c>
      <c r="N549" s="90">
        <v>0</v>
      </c>
      <c r="O549" s="90">
        <v>0</v>
      </c>
      <c r="P549" s="90">
        <v>0</v>
      </c>
      <c r="Q549" s="90">
        <v>0</v>
      </c>
      <c r="R549" s="90">
        <v>0</v>
      </c>
    </row>
    <row r="550" spans="1:18" s="12" customFormat="1" ht="15">
      <c r="A550" s="155"/>
      <c r="B550" s="155"/>
      <c r="C550" s="155"/>
      <c r="D550" s="155"/>
      <c r="E550" s="155"/>
      <c r="F550" s="155"/>
      <c r="G550" s="155"/>
      <c r="H550" s="155"/>
      <c r="I550" s="155"/>
      <c r="J550" s="155"/>
      <c r="K550" s="158"/>
      <c r="L550" s="14" t="s">
        <v>20</v>
      </c>
      <c r="M550" s="10">
        <f t="shared" si="109"/>
        <v>727.5999999999999</v>
      </c>
      <c r="N550" s="90">
        <v>124.5</v>
      </c>
      <c r="O550" s="90">
        <v>134.8</v>
      </c>
      <c r="P550" s="90">
        <v>152.1</v>
      </c>
      <c r="Q550" s="90">
        <v>162.4</v>
      </c>
      <c r="R550" s="90">
        <v>153.8</v>
      </c>
    </row>
    <row r="551" spans="1:18" s="12" customFormat="1" ht="15">
      <c r="A551" s="155"/>
      <c r="B551" s="155"/>
      <c r="C551" s="155"/>
      <c r="D551" s="155"/>
      <c r="E551" s="155"/>
      <c r="F551" s="155"/>
      <c r="G551" s="155"/>
      <c r="H551" s="155"/>
      <c r="I551" s="155"/>
      <c r="J551" s="155"/>
      <c r="K551" s="135" t="s">
        <v>13</v>
      </c>
      <c r="L551" s="8" t="s">
        <v>17</v>
      </c>
      <c r="M551" s="10">
        <f t="shared" si="109"/>
        <v>0</v>
      </c>
      <c r="N551" s="90">
        <v>0</v>
      </c>
      <c r="O551" s="90">
        <v>0</v>
      </c>
      <c r="P551" s="90">
        <v>0</v>
      </c>
      <c r="Q551" s="90">
        <v>0</v>
      </c>
      <c r="R551" s="90">
        <v>0</v>
      </c>
    </row>
    <row r="552" spans="1:18" s="12" customFormat="1" ht="15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35"/>
      <c r="L552" s="13" t="s">
        <v>19</v>
      </c>
      <c r="M552" s="10">
        <f t="shared" si="109"/>
        <v>0</v>
      </c>
      <c r="N552" s="90">
        <v>0</v>
      </c>
      <c r="O552" s="90">
        <v>0</v>
      </c>
      <c r="P552" s="90">
        <v>0</v>
      </c>
      <c r="Q552" s="90">
        <v>0</v>
      </c>
      <c r="R552" s="90">
        <v>0</v>
      </c>
    </row>
    <row r="553" spans="1:18" s="12" customFormat="1" ht="15">
      <c r="A553" s="155"/>
      <c r="B553" s="155"/>
      <c r="C553" s="155"/>
      <c r="D553" s="155"/>
      <c r="E553" s="155"/>
      <c r="F553" s="155"/>
      <c r="G553" s="155"/>
      <c r="H553" s="155"/>
      <c r="I553" s="155"/>
      <c r="J553" s="155"/>
      <c r="K553" s="135"/>
      <c r="L553" s="14" t="s">
        <v>20</v>
      </c>
      <c r="M553" s="10">
        <f t="shared" si="109"/>
        <v>0</v>
      </c>
      <c r="N553" s="90">
        <v>0</v>
      </c>
      <c r="O553" s="90">
        <v>0</v>
      </c>
      <c r="P553" s="90">
        <v>0</v>
      </c>
      <c r="Q553" s="90">
        <v>0</v>
      </c>
      <c r="R553" s="90">
        <v>0</v>
      </c>
    </row>
    <row r="554" spans="1:18" s="12" customFormat="1" ht="15">
      <c r="A554" s="155"/>
      <c r="B554" s="155"/>
      <c r="C554" s="155"/>
      <c r="D554" s="155"/>
      <c r="E554" s="155"/>
      <c r="F554" s="155"/>
      <c r="G554" s="155"/>
      <c r="H554" s="155"/>
      <c r="I554" s="155"/>
      <c r="J554" s="155"/>
      <c r="K554" s="135" t="s">
        <v>14</v>
      </c>
      <c r="L554" s="8" t="s">
        <v>17</v>
      </c>
      <c r="M554" s="10">
        <f t="shared" si="109"/>
        <v>0</v>
      </c>
      <c r="N554" s="90">
        <v>0</v>
      </c>
      <c r="O554" s="90">
        <v>0</v>
      </c>
      <c r="P554" s="90">
        <v>0</v>
      </c>
      <c r="Q554" s="90">
        <v>0</v>
      </c>
      <c r="R554" s="90">
        <v>0</v>
      </c>
    </row>
    <row r="555" spans="1:18" s="12" customFormat="1" ht="15">
      <c r="A555" s="155"/>
      <c r="B555" s="155"/>
      <c r="C555" s="155"/>
      <c r="D555" s="155"/>
      <c r="E555" s="155"/>
      <c r="F555" s="155"/>
      <c r="G555" s="155"/>
      <c r="H555" s="155"/>
      <c r="I555" s="155"/>
      <c r="J555" s="155"/>
      <c r="K555" s="135"/>
      <c r="L555" s="13" t="s">
        <v>19</v>
      </c>
      <c r="M555" s="10">
        <f t="shared" si="109"/>
        <v>0</v>
      </c>
      <c r="N555" s="90">
        <v>0</v>
      </c>
      <c r="O555" s="90">
        <v>0</v>
      </c>
      <c r="P555" s="90">
        <v>0</v>
      </c>
      <c r="Q555" s="90">
        <v>0</v>
      </c>
      <c r="R555" s="90">
        <v>0</v>
      </c>
    </row>
    <row r="556" spans="1:18" s="12" customFormat="1" ht="15">
      <c r="A556" s="155"/>
      <c r="B556" s="155"/>
      <c r="C556" s="155"/>
      <c r="D556" s="155"/>
      <c r="E556" s="155"/>
      <c r="F556" s="155"/>
      <c r="G556" s="155"/>
      <c r="H556" s="155"/>
      <c r="I556" s="155"/>
      <c r="J556" s="155"/>
      <c r="K556" s="135"/>
      <c r="L556" s="14" t="s">
        <v>20</v>
      </c>
      <c r="M556" s="10">
        <f t="shared" si="109"/>
        <v>0</v>
      </c>
      <c r="N556" s="90">
        <v>0</v>
      </c>
      <c r="O556" s="90">
        <v>0</v>
      </c>
      <c r="P556" s="90">
        <v>0</v>
      </c>
      <c r="Q556" s="90">
        <v>0</v>
      </c>
      <c r="R556" s="90">
        <v>0</v>
      </c>
    </row>
    <row r="557" spans="1:18" s="12" customFormat="1" ht="15">
      <c r="A557" s="144" t="s">
        <v>21</v>
      </c>
      <c r="B557" s="144"/>
      <c r="C557" s="17"/>
      <c r="D557" s="17"/>
      <c r="E557" s="17"/>
      <c r="F557" s="17"/>
      <c r="G557" s="17"/>
      <c r="H557" s="17"/>
      <c r="I557" s="17"/>
      <c r="J557" s="144"/>
      <c r="K557" s="144"/>
      <c r="L557" s="8" t="s">
        <v>17</v>
      </c>
      <c r="M557" s="19">
        <f t="shared" si="109"/>
        <v>0</v>
      </c>
      <c r="N557" s="91">
        <f aca="true" t="shared" si="110" ref="N557:R559">N545+N548+N551+N554</f>
        <v>0</v>
      </c>
      <c r="O557" s="91">
        <f t="shared" si="110"/>
        <v>0</v>
      </c>
      <c r="P557" s="91">
        <f t="shared" si="110"/>
        <v>0</v>
      </c>
      <c r="Q557" s="91">
        <f t="shared" si="110"/>
        <v>0</v>
      </c>
      <c r="R557" s="91">
        <f t="shared" si="110"/>
        <v>0</v>
      </c>
    </row>
    <row r="558" spans="1:18" s="12" customFormat="1" ht="15">
      <c r="A558" s="136"/>
      <c r="B558" s="136"/>
      <c r="C558" s="17"/>
      <c r="D558" s="17"/>
      <c r="E558" s="17"/>
      <c r="F558" s="17"/>
      <c r="G558" s="17"/>
      <c r="H558" s="17"/>
      <c r="I558" s="17"/>
      <c r="J558" s="136"/>
      <c r="K558" s="136"/>
      <c r="L558" s="13" t="s">
        <v>19</v>
      </c>
      <c r="M558" s="22">
        <f t="shared" si="109"/>
        <v>0</v>
      </c>
      <c r="N558" s="92">
        <f t="shared" si="110"/>
        <v>0</v>
      </c>
      <c r="O558" s="92">
        <f t="shared" si="110"/>
        <v>0</v>
      </c>
      <c r="P558" s="92">
        <f t="shared" si="110"/>
        <v>0</v>
      </c>
      <c r="Q558" s="92">
        <f t="shared" si="110"/>
        <v>0</v>
      </c>
      <c r="R558" s="92">
        <f t="shared" si="110"/>
        <v>0</v>
      </c>
    </row>
    <row r="559" spans="1:18" s="12" customFormat="1" ht="15">
      <c r="A559" s="136"/>
      <c r="B559" s="136"/>
      <c r="C559" s="17"/>
      <c r="D559" s="17"/>
      <c r="E559" s="17"/>
      <c r="F559" s="17"/>
      <c r="G559" s="17"/>
      <c r="H559" s="17"/>
      <c r="I559" s="17"/>
      <c r="J559" s="136"/>
      <c r="K559" s="136"/>
      <c r="L559" s="14" t="s">
        <v>20</v>
      </c>
      <c r="M559" s="25">
        <f t="shared" si="109"/>
        <v>869.5999999999999</v>
      </c>
      <c r="N559" s="93">
        <f t="shared" si="110"/>
        <v>146.5</v>
      </c>
      <c r="O559" s="93">
        <f t="shared" si="110"/>
        <v>159.8</v>
      </c>
      <c r="P559" s="93">
        <f t="shared" si="110"/>
        <v>180.1</v>
      </c>
      <c r="Q559" s="93">
        <f t="shared" si="110"/>
        <v>194.4</v>
      </c>
      <c r="R559" s="93">
        <f t="shared" si="110"/>
        <v>188.8</v>
      </c>
    </row>
    <row r="560" spans="1:18" s="12" customFormat="1" ht="15">
      <c r="A560" s="137"/>
      <c r="B560" s="137"/>
      <c r="C560" s="17"/>
      <c r="D560" s="17"/>
      <c r="E560" s="17"/>
      <c r="F560" s="17"/>
      <c r="G560" s="17"/>
      <c r="H560" s="17"/>
      <c r="I560" s="17"/>
      <c r="J560" s="137"/>
      <c r="K560" s="137"/>
      <c r="L560" s="27" t="s">
        <v>21</v>
      </c>
      <c r="M560" s="29">
        <f aca="true" t="shared" si="111" ref="M560:R560">SUM(M557:M559)</f>
        <v>869.5999999999999</v>
      </c>
      <c r="N560" s="29">
        <f t="shared" si="111"/>
        <v>146.5</v>
      </c>
      <c r="O560" s="29">
        <f t="shared" si="111"/>
        <v>159.8</v>
      </c>
      <c r="P560" s="29">
        <f t="shared" si="111"/>
        <v>180.1</v>
      </c>
      <c r="Q560" s="29">
        <f t="shared" si="111"/>
        <v>194.4</v>
      </c>
      <c r="R560" s="29">
        <f t="shared" si="111"/>
        <v>188.8</v>
      </c>
    </row>
    <row r="561" spans="1:18" s="12" customFormat="1" ht="15" customHeight="1">
      <c r="A561" s="203" t="s">
        <v>133</v>
      </c>
      <c r="B561" s="203"/>
      <c r="C561" s="97"/>
      <c r="D561" s="97"/>
      <c r="E561" s="97"/>
      <c r="F561" s="97"/>
      <c r="G561" s="97"/>
      <c r="H561" s="97"/>
      <c r="I561" s="97"/>
      <c r="J561" s="206"/>
      <c r="K561" s="209"/>
      <c r="L561" s="8" t="s">
        <v>17</v>
      </c>
      <c r="M561" s="10">
        <f>SUM(N561:R561)</f>
        <v>0</v>
      </c>
      <c r="N561" s="95">
        <f aca="true" t="shared" si="112" ref="N561:R563">N493+N509+N525+N541+N557</f>
        <v>0</v>
      </c>
      <c r="O561" s="95">
        <f t="shared" si="112"/>
        <v>0</v>
      </c>
      <c r="P561" s="95">
        <f t="shared" si="112"/>
        <v>0</v>
      </c>
      <c r="Q561" s="95">
        <f t="shared" si="112"/>
        <v>0</v>
      </c>
      <c r="R561" s="95">
        <f t="shared" si="112"/>
        <v>0</v>
      </c>
    </row>
    <row r="562" spans="1:18" s="12" customFormat="1" ht="15">
      <c r="A562" s="204"/>
      <c r="B562" s="204"/>
      <c r="C562" s="97"/>
      <c r="D562" s="97"/>
      <c r="E562" s="97"/>
      <c r="F562" s="97"/>
      <c r="G562" s="97"/>
      <c r="H562" s="97"/>
      <c r="I562" s="97"/>
      <c r="J562" s="207"/>
      <c r="K562" s="210"/>
      <c r="L562" s="13" t="s">
        <v>19</v>
      </c>
      <c r="M562" s="10">
        <f>SUM(N562:R562)</f>
        <v>10000</v>
      </c>
      <c r="N562" s="95">
        <f t="shared" si="112"/>
        <v>2000</v>
      </c>
      <c r="O562" s="95">
        <f t="shared" si="112"/>
        <v>2000</v>
      </c>
      <c r="P562" s="95">
        <f t="shared" si="112"/>
        <v>2000</v>
      </c>
      <c r="Q562" s="95">
        <f t="shared" si="112"/>
        <v>2000</v>
      </c>
      <c r="R562" s="95">
        <f t="shared" si="112"/>
        <v>2000</v>
      </c>
    </row>
    <row r="563" spans="1:18" s="12" customFormat="1" ht="15">
      <c r="A563" s="204"/>
      <c r="B563" s="204"/>
      <c r="C563" s="97"/>
      <c r="D563" s="97"/>
      <c r="E563" s="97"/>
      <c r="F563" s="97"/>
      <c r="G563" s="97"/>
      <c r="H563" s="97"/>
      <c r="I563" s="97"/>
      <c r="J563" s="207"/>
      <c r="K563" s="210"/>
      <c r="L563" s="14" t="s">
        <v>20</v>
      </c>
      <c r="M563" s="10">
        <f>SUM(N563:R563)</f>
        <v>1531482.9000000001</v>
      </c>
      <c r="N563" s="95">
        <f t="shared" si="112"/>
        <v>253796.5</v>
      </c>
      <c r="O563" s="95">
        <f t="shared" si="112"/>
        <v>278765.5</v>
      </c>
      <c r="P563" s="95">
        <f t="shared" si="112"/>
        <v>301258.3</v>
      </c>
      <c r="Q563" s="95">
        <f t="shared" si="112"/>
        <v>332366.30000000005</v>
      </c>
      <c r="R563" s="95">
        <f t="shared" si="112"/>
        <v>365296.3</v>
      </c>
    </row>
    <row r="564" spans="1:18" s="12" customFormat="1" ht="15">
      <c r="A564" s="205"/>
      <c r="B564" s="205"/>
      <c r="C564" s="97"/>
      <c r="D564" s="97"/>
      <c r="E564" s="97"/>
      <c r="F564" s="97"/>
      <c r="G564" s="97"/>
      <c r="H564" s="97"/>
      <c r="I564" s="97"/>
      <c r="J564" s="208"/>
      <c r="K564" s="211"/>
      <c r="L564" s="27" t="s">
        <v>21</v>
      </c>
      <c r="M564" s="29">
        <f aca="true" t="shared" si="113" ref="M564:R564">SUM(M561:M563)</f>
        <v>1541482.9000000001</v>
      </c>
      <c r="N564" s="29">
        <f t="shared" si="113"/>
        <v>255796.5</v>
      </c>
      <c r="O564" s="29">
        <f t="shared" si="113"/>
        <v>280765.5</v>
      </c>
      <c r="P564" s="29">
        <f t="shared" si="113"/>
        <v>303258.3</v>
      </c>
      <c r="Q564" s="29">
        <f t="shared" si="113"/>
        <v>334366.30000000005</v>
      </c>
      <c r="R564" s="29">
        <f t="shared" si="113"/>
        <v>367296.3</v>
      </c>
    </row>
    <row r="565" spans="1:18" s="12" customFormat="1" ht="15">
      <c r="A565" s="155" t="s">
        <v>84</v>
      </c>
      <c r="B565" s="155" t="s">
        <v>85</v>
      </c>
      <c r="C565" s="166" t="s">
        <v>78</v>
      </c>
      <c r="D565" s="152">
        <f>SUM(D568:D579)</f>
        <v>335</v>
      </c>
      <c r="E565" s="152">
        <v>904</v>
      </c>
      <c r="F565" s="152">
        <v>904</v>
      </c>
      <c r="G565" s="152">
        <v>904</v>
      </c>
      <c r="H565" s="152">
        <v>904</v>
      </c>
      <c r="I565" s="152">
        <v>904</v>
      </c>
      <c r="J565" s="155" t="s">
        <v>86</v>
      </c>
      <c r="K565" s="157" t="s">
        <v>11</v>
      </c>
      <c r="L565" s="8" t="s">
        <v>17</v>
      </c>
      <c r="M565" s="10">
        <f aca="true" t="shared" si="114" ref="M565:M579">SUM(N565:R565)</f>
        <v>42214</v>
      </c>
      <c r="N565" s="90">
        <v>5928.8</v>
      </c>
      <c r="O565" s="90">
        <v>6774.3</v>
      </c>
      <c r="P565" s="90">
        <v>8389</v>
      </c>
      <c r="Q565" s="90">
        <v>10404.9</v>
      </c>
      <c r="R565" s="90">
        <v>10717</v>
      </c>
    </row>
    <row r="566" spans="1:18" s="12" customFormat="1" ht="15">
      <c r="A566" s="155"/>
      <c r="B566" s="155"/>
      <c r="C566" s="166"/>
      <c r="D566" s="152"/>
      <c r="E566" s="152"/>
      <c r="F566" s="152"/>
      <c r="G566" s="152"/>
      <c r="H566" s="152"/>
      <c r="I566" s="152"/>
      <c r="J566" s="155"/>
      <c r="K566" s="157"/>
      <c r="L566" s="13" t="s">
        <v>19</v>
      </c>
      <c r="M566" s="10">
        <f t="shared" si="114"/>
        <v>0</v>
      </c>
      <c r="N566" s="90">
        <v>0</v>
      </c>
      <c r="O566" s="90">
        <v>0</v>
      </c>
      <c r="P566" s="90">
        <v>0</v>
      </c>
      <c r="Q566" s="90">
        <v>0</v>
      </c>
      <c r="R566" s="90">
        <v>0</v>
      </c>
    </row>
    <row r="567" spans="1:18" s="12" customFormat="1" ht="15">
      <c r="A567" s="155"/>
      <c r="B567" s="155"/>
      <c r="C567" s="166"/>
      <c r="D567" s="152"/>
      <c r="E567" s="152"/>
      <c r="F567" s="152"/>
      <c r="G567" s="152"/>
      <c r="H567" s="152"/>
      <c r="I567" s="152"/>
      <c r="J567" s="155"/>
      <c r="K567" s="157"/>
      <c r="L567" s="14" t="s">
        <v>20</v>
      </c>
      <c r="M567" s="10">
        <f t="shared" si="114"/>
        <v>0</v>
      </c>
      <c r="N567" s="90">
        <v>0</v>
      </c>
      <c r="O567" s="90">
        <v>0</v>
      </c>
      <c r="P567" s="90">
        <v>0</v>
      </c>
      <c r="Q567" s="90">
        <v>0</v>
      </c>
      <c r="R567" s="90">
        <v>0</v>
      </c>
    </row>
    <row r="568" spans="1:18" s="12" customFormat="1" ht="15">
      <c r="A568" s="155"/>
      <c r="B568" s="155"/>
      <c r="C568" s="43"/>
      <c r="D568" s="30">
        <v>106</v>
      </c>
      <c r="E568" s="30">
        <v>106</v>
      </c>
      <c r="F568" s="30">
        <v>106</v>
      </c>
      <c r="G568" s="30">
        <v>106</v>
      </c>
      <c r="H568" s="30">
        <v>106</v>
      </c>
      <c r="I568" s="30">
        <v>106</v>
      </c>
      <c r="J568" s="155"/>
      <c r="K568" s="158" t="s">
        <v>12</v>
      </c>
      <c r="L568" s="8" t="s">
        <v>17</v>
      </c>
      <c r="M568" s="10">
        <f t="shared" si="114"/>
        <v>0</v>
      </c>
      <c r="N568" s="90">
        <v>0</v>
      </c>
      <c r="O568" s="90">
        <v>0</v>
      </c>
      <c r="P568" s="90">
        <v>0</v>
      </c>
      <c r="Q568" s="90">
        <v>0</v>
      </c>
      <c r="R568" s="90">
        <v>0</v>
      </c>
    </row>
    <row r="569" spans="1:18" s="12" customFormat="1" ht="15">
      <c r="A569" s="155"/>
      <c r="B569" s="155"/>
      <c r="C569" s="43"/>
      <c r="D569" s="30">
        <v>33</v>
      </c>
      <c r="E569" s="30">
        <v>33</v>
      </c>
      <c r="F569" s="30">
        <v>33</v>
      </c>
      <c r="G569" s="30">
        <v>33</v>
      </c>
      <c r="H569" s="30">
        <v>33</v>
      </c>
      <c r="I569" s="30">
        <v>33</v>
      </c>
      <c r="J569" s="155"/>
      <c r="K569" s="158"/>
      <c r="L569" s="13" t="s">
        <v>19</v>
      </c>
      <c r="M569" s="10">
        <f t="shared" si="114"/>
        <v>0</v>
      </c>
      <c r="N569" s="90">
        <v>0</v>
      </c>
      <c r="O569" s="90">
        <v>0</v>
      </c>
      <c r="P569" s="90">
        <v>0</v>
      </c>
      <c r="Q569" s="90">
        <v>0</v>
      </c>
      <c r="R569" s="90">
        <v>0</v>
      </c>
    </row>
    <row r="570" spans="1:18" s="12" customFormat="1" ht="15">
      <c r="A570" s="155"/>
      <c r="B570" s="155"/>
      <c r="C570" s="43"/>
      <c r="D570" s="30">
        <v>42</v>
      </c>
      <c r="E570" s="30">
        <v>42</v>
      </c>
      <c r="F570" s="30">
        <v>42</v>
      </c>
      <c r="G570" s="30">
        <v>42</v>
      </c>
      <c r="H570" s="30">
        <v>42</v>
      </c>
      <c r="I570" s="30">
        <v>42</v>
      </c>
      <c r="J570" s="155"/>
      <c r="K570" s="158"/>
      <c r="L570" s="14" t="s">
        <v>20</v>
      </c>
      <c r="M570" s="10">
        <f t="shared" si="114"/>
        <v>14000</v>
      </c>
      <c r="N570" s="90">
        <v>2400</v>
      </c>
      <c r="O570" s="90">
        <v>2600</v>
      </c>
      <c r="P570" s="90">
        <v>2800</v>
      </c>
      <c r="Q570" s="90">
        <v>3000</v>
      </c>
      <c r="R570" s="90">
        <v>3200</v>
      </c>
    </row>
    <row r="571" spans="1:18" s="12" customFormat="1" ht="15">
      <c r="A571" s="155"/>
      <c r="B571" s="155"/>
      <c r="C571" s="43"/>
      <c r="D571" s="30">
        <v>20</v>
      </c>
      <c r="E571" s="30">
        <v>20</v>
      </c>
      <c r="F571" s="30">
        <v>20</v>
      </c>
      <c r="G571" s="30">
        <v>20</v>
      </c>
      <c r="H571" s="30">
        <v>20</v>
      </c>
      <c r="I571" s="30">
        <v>20</v>
      </c>
      <c r="J571" s="155"/>
      <c r="K571" s="135" t="s">
        <v>13</v>
      </c>
      <c r="L571" s="8" t="s">
        <v>17</v>
      </c>
      <c r="M571" s="10">
        <f t="shared" si="114"/>
        <v>0</v>
      </c>
      <c r="N571" s="90">
        <v>0</v>
      </c>
      <c r="O571" s="90">
        <v>0</v>
      </c>
      <c r="P571" s="90">
        <v>0</v>
      </c>
      <c r="Q571" s="90">
        <v>0</v>
      </c>
      <c r="R571" s="90">
        <v>0</v>
      </c>
    </row>
    <row r="572" spans="1:18" s="12" customFormat="1" ht="15">
      <c r="A572" s="155"/>
      <c r="B572" s="155"/>
      <c r="C572" s="43"/>
      <c r="D572" s="156">
        <v>21</v>
      </c>
      <c r="E572" s="156">
        <v>21</v>
      </c>
      <c r="F572" s="156">
        <v>21</v>
      </c>
      <c r="G572" s="156">
        <v>21</v>
      </c>
      <c r="H572" s="156">
        <v>21</v>
      </c>
      <c r="I572" s="156">
        <v>21</v>
      </c>
      <c r="J572" s="155"/>
      <c r="K572" s="135"/>
      <c r="L572" s="13" t="s">
        <v>19</v>
      </c>
      <c r="M572" s="10">
        <f t="shared" si="114"/>
        <v>0</v>
      </c>
      <c r="N572" s="90">
        <v>0</v>
      </c>
      <c r="O572" s="90">
        <v>0</v>
      </c>
      <c r="P572" s="90">
        <v>0</v>
      </c>
      <c r="Q572" s="90">
        <v>0</v>
      </c>
      <c r="R572" s="90">
        <v>0</v>
      </c>
    </row>
    <row r="573" spans="1:18" s="12" customFormat="1" ht="15">
      <c r="A573" s="155"/>
      <c r="B573" s="155"/>
      <c r="C573" s="43"/>
      <c r="D573" s="156"/>
      <c r="E573" s="156"/>
      <c r="F573" s="156"/>
      <c r="G573" s="156"/>
      <c r="H573" s="156"/>
      <c r="I573" s="156"/>
      <c r="J573" s="155"/>
      <c r="K573" s="135"/>
      <c r="L573" s="14" t="s">
        <v>20</v>
      </c>
      <c r="M573" s="10">
        <f t="shared" si="114"/>
        <v>0</v>
      </c>
      <c r="N573" s="90">
        <v>0</v>
      </c>
      <c r="O573" s="90">
        <v>0</v>
      </c>
      <c r="P573" s="90">
        <v>0</v>
      </c>
      <c r="Q573" s="90">
        <v>0</v>
      </c>
      <c r="R573" s="90">
        <v>0</v>
      </c>
    </row>
    <row r="574" spans="1:18" s="12" customFormat="1" ht="15">
      <c r="A574" s="155"/>
      <c r="B574" s="155"/>
      <c r="C574" s="43"/>
      <c r="D574" s="30">
        <v>50</v>
      </c>
      <c r="E574" s="30">
        <v>50</v>
      </c>
      <c r="F574" s="30">
        <v>50</v>
      </c>
      <c r="G574" s="30">
        <v>50</v>
      </c>
      <c r="H574" s="30">
        <v>50</v>
      </c>
      <c r="I574" s="30">
        <v>50</v>
      </c>
      <c r="J574" s="155"/>
      <c r="K574" s="135" t="s">
        <v>14</v>
      </c>
      <c r="L574" s="8" t="s">
        <v>17</v>
      </c>
      <c r="M574" s="10">
        <f t="shared" si="114"/>
        <v>0</v>
      </c>
      <c r="N574" s="90">
        <v>0</v>
      </c>
      <c r="O574" s="90">
        <v>0</v>
      </c>
      <c r="P574" s="90">
        <v>0</v>
      </c>
      <c r="Q574" s="90">
        <v>0</v>
      </c>
      <c r="R574" s="90">
        <v>0</v>
      </c>
    </row>
    <row r="575" spans="1:18" s="12" customFormat="1" ht="15">
      <c r="A575" s="155"/>
      <c r="B575" s="155"/>
      <c r="C575" s="43"/>
      <c r="D575" s="30">
        <v>44</v>
      </c>
      <c r="E575" s="30">
        <v>44</v>
      </c>
      <c r="F575" s="30">
        <v>44</v>
      </c>
      <c r="G575" s="30">
        <v>44</v>
      </c>
      <c r="H575" s="30">
        <v>44</v>
      </c>
      <c r="I575" s="30">
        <v>44</v>
      </c>
      <c r="J575" s="155"/>
      <c r="K575" s="135"/>
      <c r="L575" s="13" t="s">
        <v>19</v>
      </c>
      <c r="M575" s="10">
        <f t="shared" si="114"/>
        <v>0</v>
      </c>
      <c r="N575" s="90">
        <v>0</v>
      </c>
      <c r="O575" s="90">
        <v>0</v>
      </c>
      <c r="P575" s="90">
        <v>0</v>
      </c>
      <c r="Q575" s="90">
        <v>0</v>
      </c>
      <c r="R575" s="90">
        <v>0</v>
      </c>
    </row>
    <row r="576" spans="1:18" s="12" customFormat="1" ht="15">
      <c r="A576" s="155"/>
      <c r="B576" s="155"/>
      <c r="C576" s="43"/>
      <c r="D576" s="30">
        <v>19</v>
      </c>
      <c r="E576" s="30">
        <v>19</v>
      </c>
      <c r="F576" s="30">
        <v>19</v>
      </c>
      <c r="G576" s="30">
        <v>19</v>
      </c>
      <c r="H576" s="30">
        <v>19</v>
      </c>
      <c r="I576" s="30">
        <v>19</v>
      </c>
      <c r="J576" s="155"/>
      <c r="K576" s="135"/>
      <c r="L576" s="14" t="s">
        <v>20</v>
      </c>
      <c r="M576" s="10">
        <f t="shared" si="114"/>
        <v>0</v>
      </c>
      <c r="N576" s="90">
        <v>0</v>
      </c>
      <c r="O576" s="90">
        <v>0</v>
      </c>
      <c r="P576" s="90">
        <v>0</v>
      </c>
      <c r="Q576" s="90">
        <v>0</v>
      </c>
      <c r="R576" s="90">
        <v>0</v>
      </c>
    </row>
    <row r="577" spans="1:18" s="12" customFormat="1" ht="15">
      <c r="A577" s="203" t="s">
        <v>134</v>
      </c>
      <c r="B577" s="144"/>
      <c r="C577" s="17"/>
      <c r="D577" s="17"/>
      <c r="E577" s="17"/>
      <c r="F577" s="17"/>
      <c r="G577" s="17"/>
      <c r="H577" s="17"/>
      <c r="I577" s="17"/>
      <c r="J577" s="144"/>
      <c r="K577" s="144"/>
      <c r="L577" s="8" t="s">
        <v>17</v>
      </c>
      <c r="M577" s="19">
        <f t="shared" si="114"/>
        <v>42214</v>
      </c>
      <c r="N577" s="91">
        <f aca="true" t="shared" si="115" ref="N577:R579">N565+N568+N571+N574</f>
        <v>5928.8</v>
      </c>
      <c r="O577" s="91">
        <f t="shared" si="115"/>
        <v>6774.3</v>
      </c>
      <c r="P577" s="91">
        <f t="shared" si="115"/>
        <v>8389</v>
      </c>
      <c r="Q577" s="91">
        <f t="shared" si="115"/>
        <v>10404.9</v>
      </c>
      <c r="R577" s="91">
        <f t="shared" si="115"/>
        <v>10717</v>
      </c>
    </row>
    <row r="578" spans="1:18" s="12" customFormat="1" ht="15">
      <c r="A578" s="204"/>
      <c r="B578" s="136"/>
      <c r="C578" s="17"/>
      <c r="D578" s="17"/>
      <c r="E578" s="17"/>
      <c r="F578" s="17"/>
      <c r="G578" s="17"/>
      <c r="H578" s="17"/>
      <c r="I578" s="17"/>
      <c r="J578" s="136"/>
      <c r="K578" s="136"/>
      <c r="L578" s="13" t="s">
        <v>19</v>
      </c>
      <c r="M578" s="22">
        <f t="shared" si="114"/>
        <v>0</v>
      </c>
      <c r="N578" s="92">
        <f t="shared" si="115"/>
        <v>0</v>
      </c>
      <c r="O578" s="92">
        <f t="shared" si="115"/>
        <v>0</v>
      </c>
      <c r="P578" s="92">
        <f t="shared" si="115"/>
        <v>0</v>
      </c>
      <c r="Q578" s="92">
        <f t="shared" si="115"/>
        <v>0</v>
      </c>
      <c r="R578" s="92">
        <f t="shared" si="115"/>
        <v>0</v>
      </c>
    </row>
    <row r="579" spans="1:18" s="12" customFormat="1" ht="15">
      <c r="A579" s="204"/>
      <c r="B579" s="136"/>
      <c r="C579" s="17"/>
      <c r="D579" s="17"/>
      <c r="E579" s="17"/>
      <c r="F579" s="17"/>
      <c r="G579" s="17"/>
      <c r="H579" s="17"/>
      <c r="I579" s="17"/>
      <c r="J579" s="136"/>
      <c r="K579" s="136"/>
      <c r="L579" s="14" t="s">
        <v>20</v>
      </c>
      <c r="M579" s="25">
        <f t="shared" si="114"/>
        <v>14000</v>
      </c>
      <c r="N579" s="93">
        <f t="shared" si="115"/>
        <v>2400</v>
      </c>
      <c r="O579" s="93">
        <f t="shared" si="115"/>
        <v>2600</v>
      </c>
      <c r="P579" s="93">
        <f t="shared" si="115"/>
        <v>2800</v>
      </c>
      <c r="Q579" s="93">
        <f t="shared" si="115"/>
        <v>3000</v>
      </c>
      <c r="R579" s="93">
        <f t="shared" si="115"/>
        <v>3200</v>
      </c>
    </row>
    <row r="580" spans="1:18" s="12" customFormat="1" ht="15">
      <c r="A580" s="205"/>
      <c r="B580" s="137"/>
      <c r="C580" s="17"/>
      <c r="D580" s="17"/>
      <c r="E580" s="17"/>
      <c r="F580" s="17"/>
      <c r="G580" s="17"/>
      <c r="H580" s="17"/>
      <c r="I580" s="17"/>
      <c r="J580" s="137"/>
      <c r="K580" s="137"/>
      <c r="L580" s="27" t="s">
        <v>21</v>
      </c>
      <c r="M580" s="29">
        <f aca="true" t="shared" si="116" ref="M580:R580">SUM(M577:M579)</f>
        <v>56214</v>
      </c>
      <c r="N580" s="29">
        <f t="shared" si="116"/>
        <v>8328.8</v>
      </c>
      <c r="O580" s="29">
        <f t="shared" si="116"/>
        <v>9374.3</v>
      </c>
      <c r="P580" s="29">
        <f t="shared" si="116"/>
        <v>11189</v>
      </c>
      <c r="Q580" s="29">
        <f t="shared" si="116"/>
        <v>13404.9</v>
      </c>
      <c r="R580" s="29">
        <f t="shared" si="116"/>
        <v>13917</v>
      </c>
    </row>
    <row r="581" spans="1:18" s="12" customFormat="1" ht="15">
      <c r="A581" s="155" t="s">
        <v>87</v>
      </c>
      <c r="B581" s="155" t="s">
        <v>88</v>
      </c>
      <c r="C581" s="152">
        <v>4021</v>
      </c>
      <c r="D581" s="152">
        <v>1264</v>
      </c>
      <c r="E581" s="152">
        <v>1144</v>
      </c>
      <c r="F581" s="152">
        <v>533</v>
      </c>
      <c r="G581" s="152">
        <v>806</v>
      </c>
      <c r="H581" s="152">
        <v>232</v>
      </c>
      <c r="I581" s="152">
        <v>42</v>
      </c>
      <c r="J581" s="155" t="s">
        <v>89</v>
      </c>
      <c r="K581" s="157" t="s">
        <v>11</v>
      </c>
      <c r="L581" s="8" t="s">
        <v>17</v>
      </c>
      <c r="M581" s="10">
        <f aca="true" t="shared" si="117" ref="M581:M595">SUM(N581:R581)</f>
        <v>7191.6</v>
      </c>
      <c r="N581" s="90">
        <v>0</v>
      </c>
      <c r="O581" s="90">
        <v>0</v>
      </c>
      <c r="P581" s="90">
        <v>0</v>
      </c>
      <c r="Q581" s="90">
        <v>3720</v>
      </c>
      <c r="R581" s="90">
        <v>3471.6</v>
      </c>
    </row>
    <row r="582" spans="1:18" s="12" customFormat="1" ht="15">
      <c r="A582" s="155"/>
      <c r="B582" s="155"/>
      <c r="C582" s="156"/>
      <c r="D582" s="156"/>
      <c r="E582" s="156"/>
      <c r="F582" s="156"/>
      <c r="G582" s="156"/>
      <c r="H582" s="156"/>
      <c r="I582" s="156"/>
      <c r="J582" s="155"/>
      <c r="K582" s="157"/>
      <c r="L582" s="13" t="s">
        <v>19</v>
      </c>
      <c r="M582" s="10">
        <f t="shared" si="117"/>
        <v>0</v>
      </c>
      <c r="N582" s="90">
        <v>0</v>
      </c>
      <c r="O582" s="90">
        <v>0</v>
      </c>
      <c r="P582" s="90">
        <v>0</v>
      </c>
      <c r="Q582" s="90">
        <v>0</v>
      </c>
      <c r="R582" s="90">
        <v>0</v>
      </c>
    </row>
    <row r="583" spans="1:18" s="12" customFormat="1" ht="15">
      <c r="A583" s="155"/>
      <c r="B583" s="155"/>
      <c r="C583" s="164">
        <v>4021</v>
      </c>
      <c r="D583" s="164">
        <v>1264</v>
      </c>
      <c r="E583" s="164">
        <v>1144</v>
      </c>
      <c r="F583" s="164">
        <v>533</v>
      </c>
      <c r="G583" s="164">
        <v>806</v>
      </c>
      <c r="H583" s="164">
        <v>232</v>
      </c>
      <c r="I583" s="164">
        <v>42</v>
      </c>
      <c r="J583" s="155"/>
      <c r="K583" s="157"/>
      <c r="L583" s="14" t="s">
        <v>20</v>
      </c>
      <c r="M583" s="10">
        <f t="shared" si="117"/>
        <v>17590.4</v>
      </c>
      <c r="N583" s="90">
        <v>8298.5</v>
      </c>
      <c r="O583" s="90">
        <v>1000</v>
      </c>
      <c r="P583" s="90">
        <v>0</v>
      </c>
      <c r="Q583" s="90">
        <v>8291.9</v>
      </c>
      <c r="R583" s="90">
        <v>0</v>
      </c>
    </row>
    <row r="584" spans="1:18" s="12" customFormat="1" ht="15">
      <c r="A584" s="155"/>
      <c r="B584" s="155"/>
      <c r="C584" s="164"/>
      <c r="D584" s="164"/>
      <c r="E584" s="164"/>
      <c r="F584" s="164"/>
      <c r="G584" s="164"/>
      <c r="H584" s="164"/>
      <c r="I584" s="164"/>
      <c r="J584" s="155"/>
      <c r="K584" s="158" t="s">
        <v>12</v>
      </c>
      <c r="L584" s="8" t="s">
        <v>17</v>
      </c>
      <c r="M584" s="10">
        <f t="shared" si="117"/>
        <v>0</v>
      </c>
      <c r="N584" s="90">
        <v>0</v>
      </c>
      <c r="O584" s="90">
        <v>0</v>
      </c>
      <c r="P584" s="90">
        <v>0</v>
      </c>
      <c r="Q584" s="90">
        <v>0</v>
      </c>
      <c r="R584" s="90">
        <v>0</v>
      </c>
    </row>
    <row r="585" spans="1:18" s="12" customFormat="1" ht="15">
      <c r="A585" s="155"/>
      <c r="B585" s="155"/>
      <c r="C585" s="32">
        <v>248</v>
      </c>
      <c r="D585" s="32">
        <v>112</v>
      </c>
      <c r="E585" s="32">
        <v>136</v>
      </c>
      <c r="F585" s="32"/>
      <c r="G585" s="32"/>
      <c r="H585" s="32"/>
      <c r="I585" s="32"/>
      <c r="J585" s="155"/>
      <c r="K585" s="158"/>
      <c r="L585" s="13" t="s">
        <v>19</v>
      </c>
      <c r="M585" s="10">
        <f t="shared" si="117"/>
        <v>2428</v>
      </c>
      <c r="N585" s="90">
        <v>1842</v>
      </c>
      <c r="O585" s="90">
        <v>586</v>
      </c>
      <c r="P585" s="90">
        <v>0</v>
      </c>
      <c r="Q585" s="90">
        <v>0</v>
      </c>
      <c r="R585" s="90">
        <v>0</v>
      </c>
    </row>
    <row r="586" spans="1:18" s="12" customFormat="1" ht="15">
      <c r="A586" s="155"/>
      <c r="B586" s="155"/>
      <c r="C586" s="71">
        <f>+C587+C588</f>
        <v>214</v>
      </c>
      <c r="D586" s="71"/>
      <c r="E586" s="71">
        <f>+E587+E588</f>
        <v>214</v>
      </c>
      <c r="F586" s="71"/>
      <c r="G586" s="71"/>
      <c r="H586" s="71"/>
      <c r="I586" s="71"/>
      <c r="J586" s="155"/>
      <c r="K586" s="158"/>
      <c r="L586" s="14" t="s">
        <v>20</v>
      </c>
      <c r="M586" s="10">
        <f t="shared" si="117"/>
        <v>0</v>
      </c>
      <c r="N586" s="90">
        <v>0</v>
      </c>
      <c r="O586" s="90">
        <v>0</v>
      </c>
      <c r="P586" s="90">
        <v>0</v>
      </c>
      <c r="Q586" s="90">
        <v>0</v>
      </c>
      <c r="R586" s="90">
        <v>0</v>
      </c>
    </row>
    <row r="587" spans="1:18" s="12" customFormat="1" ht="15">
      <c r="A587" s="155"/>
      <c r="B587" s="155"/>
      <c r="C587" s="32">
        <v>212</v>
      </c>
      <c r="D587" s="32"/>
      <c r="E587" s="32">
        <v>212</v>
      </c>
      <c r="F587" s="32"/>
      <c r="G587" s="32"/>
      <c r="H587" s="32"/>
      <c r="I587" s="32"/>
      <c r="J587" s="155"/>
      <c r="K587" s="135" t="s">
        <v>13</v>
      </c>
      <c r="L587" s="8" t="s">
        <v>17</v>
      </c>
      <c r="M587" s="10">
        <f t="shared" si="117"/>
        <v>0</v>
      </c>
      <c r="N587" s="90">
        <v>0</v>
      </c>
      <c r="O587" s="90">
        <v>0</v>
      </c>
      <c r="P587" s="90">
        <v>0</v>
      </c>
      <c r="Q587" s="90">
        <v>0</v>
      </c>
      <c r="R587" s="90">
        <v>0</v>
      </c>
    </row>
    <row r="588" spans="1:18" s="12" customFormat="1" ht="15">
      <c r="A588" s="155"/>
      <c r="B588" s="155"/>
      <c r="C588" s="32">
        <v>2</v>
      </c>
      <c r="D588" s="32"/>
      <c r="E588" s="32">
        <v>2</v>
      </c>
      <c r="F588" s="32"/>
      <c r="G588" s="32"/>
      <c r="H588" s="32"/>
      <c r="I588" s="32"/>
      <c r="J588" s="155"/>
      <c r="K588" s="135"/>
      <c r="L588" s="13" t="s">
        <v>19</v>
      </c>
      <c r="M588" s="10">
        <f t="shared" si="117"/>
        <v>0</v>
      </c>
      <c r="N588" s="90">
        <v>0</v>
      </c>
      <c r="O588" s="90">
        <v>0</v>
      </c>
      <c r="P588" s="90">
        <v>0</v>
      </c>
      <c r="Q588" s="90">
        <v>0</v>
      </c>
      <c r="R588" s="90">
        <v>0</v>
      </c>
    </row>
    <row r="589" spans="1:18" s="12" customFormat="1" ht="15">
      <c r="A589" s="155"/>
      <c r="B589" s="155"/>
      <c r="C589" s="71">
        <f>SUM(C590:C591)</f>
        <v>482</v>
      </c>
      <c r="D589" s="71"/>
      <c r="E589" s="71">
        <f>SUM(E590:E591)</f>
        <v>90</v>
      </c>
      <c r="F589" s="71">
        <f>SUM(F590:F591)</f>
        <v>410</v>
      </c>
      <c r="G589" s="71"/>
      <c r="H589" s="71">
        <f>SUM(H590:H591)</f>
        <v>3</v>
      </c>
      <c r="I589" s="71"/>
      <c r="J589" s="155"/>
      <c r="K589" s="135"/>
      <c r="L589" s="14" t="s">
        <v>20</v>
      </c>
      <c r="M589" s="10">
        <f t="shared" si="117"/>
        <v>0</v>
      </c>
      <c r="N589" s="90">
        <v>0</v>
      </c>
      <c r="O589" s="90">
        <v>0</v>
      </c>
      <c r="P589" s="90">
        <v>0</v>
      </c>
      <c r="Q589" s="90">
        <v>0</v>
      </c>
      <c r="R589" s="90">
        <v>0</v>
      </c>
    </row>
    <row r="590" spans="1:18" s="12" customFormat="1" ht="15">
      <c r="A590" s="155"/>
      <c r="B590" s="155"/>
      <c r="C590" s="32">
        <v>482</v>
      </c>
      <c r="D590" s="32"/>
      <c r="E590" s="32">
        <v>90</v>
      </c>
      <c r="F590" s="32">
        <v>389</v>
      </c>
      <c r="G590" s="32"/>
      <c r="H590" s="32">
        <v>3</v>
      </c>
      <c r="I590" s="32"/>
      <c r="J590" s="155"/>
      <c r="K590" s="135" t="s">
        <v>14</v>
      </c>
      <c r="L590" s="8" t="s">
        <v>17</v>
      </c>
      <c r="M590" s="10">
        <f t="shared" si="117"/>
        <v>0</v>
      </c>
      <c r="N590" s="90">
        <v>0</v>
      </c>
      <c r="O590" s="90">
        <v>0</v>
      </c>
      <c r="P590" s="90">
        <v>0</v>
      </c>
      <c r="Q590" s="90">
        <v>0</v>
      </c>
      <c r="R590" s="90">
        <v>0</v>
      </c>
    </row>
    <row r="591" spans="1:18" s="12" customFormat="1" ht="15">
      <c r="A591" s="155"/>
      <c r="B591" s="155"/>
      <c r="C591" s="32"/>
      <c r="D591" s="32"/>
      <c r="E591" s="32"/>
      <c r="F591" s="75">
        <v>21</v>
      </c>
      <c r="G591" s="32"/>
      <c r="H591" s="17"/>
      <c r="I591" s="32"/>
      <c r="J591" s="155"/>
      <c r="K591" s="135"/>
      <c r="L591" s="13" t="s">
        <v>19</v>
      </c>
      <c r="M591" s="10">
        <f t="shared" si="117"/>
        <v>0</v>
      </c>
      <c r="N591" s="90">
        <v>0</v>
      </c>
      <c r="O591" s="90">
        <v>0</v>
      </c>
      <c r="P591" s="90">
        <v>0</v>
      </c>
      <c r="Q591" s="90">
        <v>0</v>
      </c>
      <c r="R591" s="90">
        <v>0</v>
      </c>
    </row>
    <row r="592" spans="1:18" s="12" customFormat="1" ht="15">
      <c r="A592" s="155"/>
      <c r="B592" s="155"/>
      <c r="C592" s="32">
        <v>91</v>
      </c>
      <c r="D592" s="32"/>
      <c r="E592" s="32">
        <v>87</v>
      </c>
      <c r="F592" s="32">
        <v>0</v>
      </c>
      <c r="G592" s="32">
        <v>0</v>
      </c>
      <c r="H592" s="32">
        <v>4</v>
      </c>
      <c r="I592" s="32"/>
      <c r="J592" s="155"/>
      <c r="K592" s="135"/>
      <c r="L592" s="14" t="s">
        <v>20</v>
      </c>
      <c r="M592" s="10">
        <f t="shared" si="117"/>
        <v>0</v>
      </c>
      <c r="N592" s="90">
        <v>0</v>
      </c>
      <c r="O592" s="90">
        <v>0</v>
      </c>
      <c r="P592" s="90">
        <v>0</v>
      </c>
      <c r="Q592" s="90">
        <v>0</v>
      </c>
      <c r="R592" s="90">
        <v>0</v>
      </c>
    </row>
    <row r="593" spans="1:18" s="12" customFormat="1" ht="15">
      <c r="A593" s="144" t="s">
        <v>21</v>
      </c>
      <c r="B593" s="144"/>
      <c r="C593" s="17"/>
      <c r="D593" s="17"/>
      <c r="E593" s="17"/>
      <c r="F593" s="17"/>
      <c r="G593" s="17"/>
      <c r="H593" s="17"/>
      <c r="I593" s="17"/>
      <c r="J593" s="144"/>
      <c r="K593" s="144"/>
      <c r="L593" s="8" t="s">
        <v>17</v>
      </c>
      <c r="M593" s="19">
        <f t="shared" si="117"/>
        <v>7191.6</v>
      </c>
      <c r="N593" s="91">
        <f aca="true" t="shared" si="118" ref="N593:R595">N581+N584+N587+N590</f>
        <v>0</v>
      </c>
      <c r="O593" s="91">
        <f t="shared" si="118"/>
        <v>0</v>
      </c>
      <c r="P593" s="91">
        <f t="shared" si="118"/>
        <v>0</v>
      </c>
      <c r="Q593" s="91">
        <f t="shared" si="118"/>
        <v>3720</v>
      </c>
      <c r="R593" s="91">
        <f t="shared" si="118"/>
        <v>3471.6</v>
      </c>
    </row>
    <row r="594" spans="1:18" s="12" customFormat="1" ht="15">
      <c r="A594" s="136"/>
      <c r="B594" s="136"/>
      <c r="C594" s="17"/>
      <c r="D594" s="17"/>
      <c r="E594" s="17"/>
      <c r="F594" s="17"/>
      <c r="G594" s="17"/>
      <c r="H594" s="17"/>
      <c r="I594" s="17"/>
      <c r="J594" s="136"/>
      <c r="K594" s="136"/>
      <c r="L594" s="13" t="s">
        <v>19</v>
      </c>
      <c r="M594" s="22">
        <f t="shared" si="117"/>
        <v>2428</v>
      </c>
      <c r="N594" s="92">
        <f t="shared" si="118"/>
        <v>1842</v>
      </c>
      <c r="O594" s="92">
        <f t="shared" si="118"/>
        <v>586</v>
      </c>
      <c r="P594" s="92">
        <f t="shared" si="118"/>
        <v>0</v>
      </c>
      <c r="Q594" s="92">
        <f t="shared" si="118"/>
        <v>0</v>
      </c>
      <c r="R594" s="92">
        <f t="shared" si="118"/>
        <v>0</v>
      </c>
    </row>
    <row r="595" spans="1:18" s="12" customFormat="1" ht="15">
      <c r="A595" s="136"/>
      <c r="B595" s="136"/>
      <c r="C595" s="17"/>
      <c r="D595" s="17"/>
      <c r="E595" s="17"/>
      <c r="F595" s="17"/>
      <c r="G595" s="17"/>
      <c r="H595" s="17"/>
      <c r="I595" s="17"/>
      <c r="J595" s="136"/>
      <c r="K595" s="136"/>
      <c r="L595" s="14" t="s">
        <v>20</v>
      </c>
      <c r="M595" s="25">
        <f t="shared" si="117"/>
        <v>17590.4</v>
      </c>
      <c r="N595" s="93">
        <f t="shared" si="118"/>
        <v>8298.5</v>
      </c>
      <c r="O595" s="93">
        <f t="shared" si="118"/>
        <v>1000</v>
      </c>
      <c r="P595" s="93">
        <f t="shared" si="118"/>
        <v>0</v>
      </c>
      <c r="Q595" s="93">
        <f t="shared" si="118"/>
        <v>8291.9</v>
      </c>
      <c r="R595" s="93">
        <f t="shared" si="118"/>
        <v>0</v>
      </c>
    </row>
    <row r="596" spans="1:18" s="12" customFormat="1" ht="15">
      <c r="A596" s="137"/>
      <c r="B596" s="137"/>
      <c r="C596" s="17"/>
      <c r="D596" s="17"/>
      <c r="E596" s="17"/>
      <c r="F596" s="17"/>
      <c r="G596" s="17"/>
      <c r="H596" s="17"/>
      <c r="I596" s="17"/>
      <c r="J596" s="137"/>
      <c r="K596" s="137"/>
      <c r="L596" s="27" t="s">
        <v>21</v>
      </c>
      <c r="M596" s="29">
        <f aca="true" t="shared" si="119" ref="M596:R596">SUM(M593:M595)</f>
        <v>27210</v>
      </c>
      <c r="N596" s="29">
        <f t="shared" si="119"/>
        <v>10140.5</v>
      </c>
      <c r="O596" s="29">
        <f t="shared" si="119"/>
        <v>1586</v>
      </c>
      <c r="P596" s="29">
        <f t="shared" si="119"/>
        <v>0</v>
      </c>
      <c r="Q596" s="29">
        <f t="shared" si="119"/>
        <v>12011.9</v>
      </c>
      <c r="R596" s="29">
        <f t="shared" si="119"/>
        <v>3471.6</v>
      </c>
    </row>
    <row r="597" spans="1:18" s="12" customFormat="1" ht="15">
      <c r="A597" s="153"/>
      <c r="B597" s="155" t="s">
        <v>90</v>
      </c>
      <c r="C597" s="152">
        <v>39599</v>
      </c>
      <c r="D597" s="152">
        <v>5795</v>
      </c>
      <c r="E597" s="152">
        <v>6337</v>
      </c>
      <c r="F597" s="152">
        <v>6737</v>
      </c>
      <c r="G597" s="152">
        <v>6464</v>
      </c>
      <c r="H597" s="152">
        <v>7038</v>
      </c>
      <c r="I597" s="152">
        <v>7228</v>
      </c>
      <c r="J597" s="155" t="s">
        <v>91</v>
      </c>
      <c r="K597" s="157" t="s">
        <v>11</v>
      </c>
      <c r="L597" s="8" t="s">
        <v>17</v>
      </c>
      <c r="M597" s="10">
        <f aca="true" t="shared" si="120" ref="M597:M611">SUM(N597:R597)</f>
        <v>0</v>
      </c>
      <c r="N597" s="90">
        <v>0</v>
      </c>
      <c r="O597" s="90">
        <v>0</v>
      </c>
      <c r="P597" s="90">
        <v>0</v>
      </c>
      <c r="Q597" s="90">
        <v>0</v>
      </c>
      <c r="R597" s="90">
        <v>0</v>
      </c>
    </row>
    <row r="598" spans="1:18" s="12" customFormat="1" ht="15">
      <c r="A598" s="153"/>
      <c r="B598" s="155"/>
      <c r="C598" s="156"/>
      <c r="D598" s="156"/>
      <c r="E598" s="156"/>
      <c r="F598" s="156"/>
      <c r="G598" s="156"/>
      <c r="H598" s="156"/>
      <c r="I598" s="156"/>
      <c r="J598" s="155"/>
      <c r="K598" s="157"/>
      <c r="L598" s="13" t="s">
        <v>19</v>
      </c>
      <c r="M598" s="10">
        <f t="shared" si="120"/>
        <v>0</v>
      </c>
      <c r="N598" s="90">
        <v>0</v>
      </c>
      <c r="O598" s="90">
        <v>0</v>
      </c>
      <c r="P598" s="90">
        <v>0</v>
      </c>
      <c r="Q598" s="90">
        <v>0</v>
      </c>
      <c r="R598" s="90">
        <v>0</v>
      </c>
    </row>
    <row r="599" spans="1:18" s="12" customFormat="1" ht="15">
      <c r="A599" s="153"/>
      <c r="B599" s="155"/>
      <c r="C599" s="72">
        <f aca="true" t="shared" si="121" ref="C599:I599">+C597</f>
        <v>39599</v>
      </c>
      <c r="D599" s="72">
        <f t="shared" si="121"/>
        <v>5795</v>
      </c>
      <c r="E599" s="72">
        <f t="shared" si="121"/>
        <v>6337</v>
      </c>
      <c r="F599" s="72">
        <f t="shared" si="121"/>
        <v>6737</v>
      </c>
      <c r="G599" s="72">
        <f t="shared" si="121"/>
        <v>6464</v>
      </c>
      <c r="H599" s="72">
        <f t="shared" si="121"/>
        <v>7038</v>
      </c>
      <c r="I599" s="72">
        <f t="shared" si="121"/>
        <v>7228</v>
      </c>
      <c r="J599" s="155"/>
      <c r="K599" s="157"/>
      <c r="L599" s="14" t="s">
        <v>20</v>
      </c>
      <c r="M599" s="10">
        <f t="shared" si="120"/>
        <v>1919.2</v>
      </c>
      <c r="N599" s="90">
        <v>292.8</v>
      </c>
      <c r="O599" s="90">
        <v>374.6</v>
      </c>
      <c r="P599" s="90">
        <v>397.5</v>
      </c>
      <c r="Q599" s="90">
        <v>399.1</v>
      </c>
      <c r="R599" s="90">
        <v>455.2</v>
      </c>
    </row>
    <row r="600" spans="1:18" s="12" customFormat="1" ht="15">
      <c r="A600" s="153"/>
      <c r="B600" s="155"/>
      <c r="C600" s="32">
        <v>1246</v>
      </c>
      <c r="D600" s="32">
        <v>136</v>
      </c>
      <c r="E600" s="32">
        <v>118</v>
      </c>
      <c r="F600" s="32">
        <v>248</v>
      </c>
      <c r="G600" s="32">
        <v>248</v>
      </c>
      <c r="H600" s="32">
        <v>248</v>
      </c>
      <c r="I600" s="32">
        <v>248</v>
      </c>
      <c r="J600" s="155"/>
      <c r="K600" s="158" t="s">
        <v>12</v>
      </c>
      <c r="L600" s="8" t="s">
        <v>17</v>
      </c>
      <c r="M600" s="10">
        <f t="shared" si="120"/>
        <v>0</v>
      </c>
      <c r="N600" s="90">
        <v>0</v>
      </c>
      <c r="O600" s="90">
        <v>0</v>
      </c>
      <c r="P600" s="90">
        <v>0</v>
      </c>
      <c r="Q600" s="90">
        <v>0</v>
      </c>
      <c r="R600" s="90">
        <v>0</v>
      </c>
    </row>
    <row r="601" spans="1:18" s="12" customFormat="1" ht="15">
      <c r="A601" s="153"/>
      <c r="B601" s="155"/>
      <c r="C601" s="71">
        <f>+C602+C603</f>
        <v>1070</v>
      </c>
      <c r="D601" s="71">
        <f>+D602+D603</f>
        <v>214</v>
      </c>
      <c r="E601" s="71"/>
      <c r="F601" s="71">
        <f>+F602+F603</f>
        <v>214</v>
      </c>
      <c r="G601" s="71">
        <f>+G602+G603</f>
        <v>214</v>
      </c>
      <c r="H601" s="71">
        <f>+H602+H603</f>
        <v>214</v>
      </c>
      <c r="I601" s="71">
        <f>+I602+I603</f>
        <v>214</v>
      </c>
      <c r="J601" s="155"/>
      <c r="K601" s="158"/>
      <c r="L601" s="13" t="s">
        <v>19</v>
      </c>
      <c r="M601" s="10">
        <f t="shared" si="120"/>
        <v>0</v>
      </c>
      <c r="N601" s="90">
        <v>0</v>
      </c>
      <c r="O601" s="90">
        <v>0</v>
      </c>
      <c r="P601" s="90">
        <v>0</v>
      </c>
      <c r="Q601" s="90">
        <v>0</v>
      </c>
      <c r="R601" s="90">
        <v>0</v>
      </c>
    </row>
    <row r="602" spans="1:18" s="12" customFormat="1" ht="15">
      <c r="A602" s="153"/>
      <c r="B602" s="155"/>
      <c r="C602" s="32">
        <v>1060</v>
      </c>
      <c r="D602" s="32">
        <v>212</v>
      </c>
      <c r="E602" s="32">
        <v>0</v>
      </c>
      <c r="F602" s="32">
        <v>212</v>
      </c>
      <c r="G602" s="32">
        <v>212</v>
      </c>
      <c r="H602" s="32">
        <v>212</v>
      </c>
      <c r="I602" s="32">
        <v>212</v>
      </c>
      <c r="J602" s="155"/>
      <c r="K602" s="158"/>
      <c r="L602" s="14" t="s">
        <v>20</v>
      </c>
      <c r="M602" s="10">
        <f t="shared" si="120"/>
        <v>362</v>
      </c>
      <c r="N602" s="90">
        <v>62</v>
      </c>
      <c r="O602" s="90">
        <v>75</v>
      </c>
      <c r="P602" s="90">
        <v>75</v>
      </c>
      <c r="Q602" s="90">
        <v>75</v>
      </c>
      <c r="R602" s="90">
        <v>75</v>
      </c>
    </row>
    <row r="603" spans="1:18" s="12" customFormat="1" ht="15">
      <c r="A603" s="153"/>
      <c r="B603" s="155"/>
      <c r="C603" s="32">
        <v>10</v>
      </c>
      <c r="D603" s="32">
        <v>2</v>
      </c>
      <c r="E603" s="32"/>
      <c r="F603" s="32">
        <v>2</v>
      </c>
      <c r="G603" s="32">
        <v>2</v>
      </c>
      <c r="H603" s="32">
        <v>2</v>
      </c>
      <c r="I603" s="32">
        <v>2</v>
      </c>
      <c r="J603" s="155"/>
      <c r="K603" s="135" t="s">
        <v>13</v>
      </c>
      <c r="L603" s="8" t="s">
        <v>17</v>
      </c>
      <c r="M603" s="10">
        <f t="shared" si="120"/>
        <v>0</v>
      </c>
      <c r="N603" s="90">
        <v>0</v>
      </c>
      <c r="O603" s="90">
        <v>0</v>
      </c>
      <c r="P603" s="90">
        <v>0</v>
      </c>
      <c r="Q603" s="90">
        <v>0</v>
      </c>
      <c r="R603" s="90">
        <v>0</v>
      </c>
    </row>
    <row r="604" spans="1:18" s="12" customFormat="1" ht="15">
      <c r="A604" s="153"/>
      <c r="B604" s="155"/>
      <c r="C604" s="71">
        <f aca="true" t="shared" si="122" ref="C604:I604">+C605+C606</f>
        <v>2374</v>
      </c>
      <c r="D604" s="71">
        <f t="shared" si="122"/>
        <v>503</v>
      </c>
      <c r="E604" s="71">
        <f t="shared" si="122"/>
        <v>503</v>
      </c>
      <c r="F604" s="71">
        <f t="shared" si="122"/>
        <v>93</v>
      </c>
      <c r="G604" s="71">
        <f t="shared" si="122"/>
        <v>272</v>
      </c>
      <c r="H604" s="71">
        <f t="shared" si="122"/>
        <v>500</v>
      </c>
      <c r="I604" s="71">
        <f t="shared" si="122"/>
        <v>503</v>
      </c>
      <c r="J604" s="155"/>
      <c r="K604" s="135"/>
      <c r="L604" s="13" t="s">
        <v>19</v>
      </c>
      <c r="M604" s="10">
        <f t="shared" si="120"/>
        <v>0</v>
      </c>
      <c r="N604" s="90">
        <v>0</v>
      </c>
      <c r="O604" s="90">
        <v>0</v>
      </c>
      <c r="P604" s="90">
        <v>0</v>
      </c>
      <c r="Q604" s="90">
        <v>0</v>
      </c>
      <c r="R604" s="90">
        <v>0</v>
      </c>
    </row>
    <row r="605" spans="1:18" s="12" customFormat="1" ht="15">
      <c r="A605" s="153"/>
      <c r="B605" s="155"/>
      <c r="C605" s="32">
        <v>2269</v>
      </c>
      <c r="D605" s="32">
        <v>482</v>
      </c>
      <c r="E605" s="32">
        <v>482</v>
      </c>
      <c r="F605" s="32">
        <v>93</v>
      </c>
      <c r="G605" s="32">
        <v>251</v>
      </c>
      <c r="H605" s="32">
        <v>479</v>
      </c>
      <c r="I605" s="32">
        <v>482</v>
      </c>
      <c r="J605" s="155"/>
      <c r="K605" s="135"/>
      <c r="L605" s="14" t="s">
        <v>20</v>
      </c>
      <c r="M605" s="10">
        <f t="shared" si="120"/>
        <v>400</v>
      </c>
      <c r="N605" s="90">
        <v>200</v>
      </c>
      <c r="O605" s="90">
        <v>150</v>
      </c>
      <c r="P605" s="90">
        <v>50</v>
      </c>
      <c r="Q605" s="90">
        <v>0</v>
      </c>
      <c r="R605" s="90">
        <v>0</v>
      </c>
    </row>
    <row r="606" spans="1:18" s="12" customFormat="1" ht="15">
      <c r="A606" s="153"/>
      <c r="B606" s="155"/>
      <c r="C606" s="32">
        <v>105</v>
      </c>
      <c r="D606" s="76">
        <v>21</v>
      </c>
      <c r="E606" s="76">
        <v>21</v>
      </c>
      <c r="F606" s="76"/>
      <c r="G606" s="76">
        <v>21</v>
      </c>
      <c r="H606" s="76">
        <v>21</v>
      </c>
      <c r="I606" s="76">
        <v>21</v>
      </c>
      <c r="J606" s="155"/>
      <c r="K606" s="135" t="s">
        <v>14</v>
      </c>
      <c r="L606" s="8" t="s">
        <v>17</v>
      </c>
      <c r="M606" s="10">
        <f t="shared" si="120"/>
        <v>0</v>
      </c>
      <c r="N606" s="90">
        <v>0</v>
      </c>
      <c r="O606" s="90">
        <v>0</v>
      </c>
      <c r="P606" s="90">
        <v>0</v>
      </c>
      <c r="Q606" s="90">
        <v>0</v>
      </c>
      <c r="R606" s="90">
        <v>0</v>
      </c>
    </row>
    <row r="607" spans="1:18" s="12" customFormat="1" ht="15">
      <c r="A607" s="153"/>
      <c r="B607" s="155"/>
      <c r="C607" s="32">
        <v>459</v>
      </c>
      <c r="D607" s="32">
        <v>91</v>
      </c>
      <c r="E607" s="32">
        <v>4</v>
      </c>
      <c r="F607" s="32">
        <v>91</v>
      </c>
      <c r="G607" s="32">
        <v>91</v>
      </c>
      <c r="H607" s="32">
        <v>91</v>
      </c>
      <c r="I607" s="32">
        <v>91</v>
      </c>
      <c r="J607" s="155"/>
      <c r="K607" s="135"/>
      <c r="L607" s="13" t="s">
        <v>19</v>
      </c>
      <c r="M607" s="10">
        <f t="shared" si="120"/>
        <v>0</v>
      </c>
      <c r="N607" s="90">
        <v>0</v>
      </c>
      <c r="O607" s="90">
        <v>0</v>
      </c>
      <c r="P607" s="90">
        <v>0</v>
      </c>
      <c r="Q607" s="90">
        <v>0</v>
      </c>
      <c r="R607" s="90">
        <v>0</v>
      </c>
    </row>
    <row r="608" spans="1:18" s="12" customFormat="1" ht="15">
      <c r="A608" s="153"/>
      <c r="B608" s="155"/>
      <c r="C608" s="71">
        <f aca="true" t="shared" si="123" ref="C608:I608">+C609+C610</f>
        <v>0</v>
      </c>
      <c r="D608" s="71">
        <f t="shared" si="123"/>
        <v>0</v>
      </c>
      <c r="E608" s="71">
        <f t="shared" si="123"/>
        <v>0</v>
      </c>
      <c r="F608" s="71">
        <f t="shared" si="123"/>
        <v>0</v>
      </c>
      <c r="G608" s="71">
        <f t="shared" si="123"/>
        <v>0</v>
      </c>
      <c r="H608" s="71">
        <f t="shared" si="123"/>
        <v>0</v>
      </c>
      <c r="I608" s="71">
        <f t="shared" si="123"/>
        <v>0</v>
      </c>
      <c r="J608" s="155"/>
      <c r="K608" s="135"/>
      <c r="L608" s="14" t="s">
        <v>20</v>
      </c>
      <c r="M608" s="10">
        <f t="shared" si="120"/>
        <v>0</v>
      </c>
      <c r="N608" s="90">
        <v>0</v>
      </c>
      <c r="O608" s="90">
        <v>0</v>
      </c>
      <c r="P608" s="90">
        <v>0</v>
      </c>
      <c r="Q608" s="90">
        <v>0</v>
      </c>
      <c r="R608" s="90">
        <v>0</v>
      </c>
    </row>
    <row r="609" spans="1:18" s="12" customFormat="1" ht="15">
      <c r="A609" s="144" t="s">
        <v>21</v>
      </c>
      <c r="B609" s="144"/>
      <c r="C609" s="17"/>
      <c r="D609" s="17"/>
      <c r="E609" s="17"/>
      <c r="F609" s="17"/>
      <c r="G609" s="17"/>
      <c r="H609" s="17"/>
      <c r="I609" s="17"/>
      <c r="J609" s="144"/>
      <c r="K609" s="144"/>
      <c r="L609" s="8" t="s">
        <v>17</v>
      </c>
      <c r="M609" s="19">
        <f t="shared" si="120"/>
        <v>0</v>
      </c>
      <c r="N609" s="91">
        <f aca="true" t="shared" si="124" ref="N609:R611">N597+N600+N603+N606</f>
        <v>0</v>
      </c>
      <c r="O609" s="91">
        <f t="shared" si="124"/>
        <v>0</v>
      </c>
      <c r="P609" s="91">
        <f t="shared" si="124"/>
        <v>0</v>
      </c>
      <c r="Q609" s="91">
        <f t="shared" si="124"/>
        <v>0</v>
      </c>
      <c r="R609" s="91">
        <f t="shared" si="124"/>
        <v>0</v>
      </c>
    </row>
    <row r="610" spans="1:18" s="12" customFormat="1" ht="15">
      <c r="A610" s="136"/>
      <c r="B610" s="136"/>
      <c r="C610" s="17"/>
      <c r="D610" s="17"/>
      <c r="E610" s="17"/>
      <c r="F610" s="17"/>
      <c r="G610" s="17"/>
      <c r="H610" s="17"/>
      <c r="I610" s="17"/>
      <c r="J610" s="136"/>
      <c r="K610" s="136"/>
      <c r="L610" s="13" t="s">
        <v>19</v>
      </c>
      <c r="M610" s="22">
        <f t="shared" si="120"/>
        <v>0</v>
      </c>
      <c r="N610" s="92">
        <f t="shared" si="124"/>
        <v>0</v>
      </c>
      <c r="O610" s="92">
        <f t="shared" si="124"/>
        <v>0</v>
      </c>
      <c r="P610" s="92">
        <f t="shared" si="124"/>
        <v>0</v>
      </c>
      <c r="Q610" s="92">
        <f t="shared" si="124"/>
        <v>0</v>
      </c>
      <c r="R610" s="92">
        <f t="shared" si="124"/>
        <v>0</v>
      </c>
    </row>
    <row r="611" spans="1:18" s="12" customFormat="1" ht="15">
      <c r="A611" s="136"/>
      <c r="B611" s="136"/>
      <c r="C611" s="17"/>
      <c r="D611" s="17"/>
      <c r="E611" s="17"/>
      <c r="F611" s="17"/>
      <c r="G611" s="17"/>
      <c r="H611" s="17"/>
      <c r="I611" s="17"/>
      <c r="J611" s="136"/>
      <c r="K611" s="136"/>
      <c r="L611" s="14" t="s">
        <v>20</v>
      </c>
      <c r="M611" s="25">
        <f t="shared" si="120"/>
        <v>2681.2</v>
      </c>
      <c r="N611" s="93">
        <f t="shared" si="124"/>
        <v>554.8</v>
      </c>
      <c r="O611" s="93">
        <f t="shared" si="124"/>
        <v>599.6</v>
      </c>
      <c r="P611" s="93">
        <f t="shared" si="124"/>
        <v>522.5</v>
      </c>
      <c r="Q611" s="93">
        <f t="shared" si="124"/>
        <v>474.1</v>
      </c>
      <c r="R611" s="93">
        <f t="shared" si="124"/>
        <v>530.2</v>
      </c>
    </row>
    <row r="612" spans="1:18" s="12" customFormat="1" ht="15">
      <c r="A612" s="137"/>
      <c r="B612" s="137"/>
      <c r="C612" s="17"/>
      <c r="D612" s="17"/>
      <c r="E612" s="17"/>
      <c r="F612" s="17"/>
      <c r="G612" s="17"/>
      <c r="H612" s="17"/>
      <c r="I612" s="17"/>
      <c r="J612" s="137"/>
      <c r="K612" s="137"/>
      <c r="L612" s="27" t="s">
        <v>21</v>
      </c>
      <c r="M612" s="29">
        <f aca="true" t="shared" si="125" ref="M612:R612">SUM(M609:M611)</f>
        <v>2681.2</v>
      </c>
      <c r="N612" s="29">
        <f t="shared" si="125"/>
        <v>554.8</v>
      </c>
      <c r="O612" s="29">
        <f t="shared" si="125"/>
        <v>599.6</v>
      </c>
      <c r="P612" s="29">
        <f t="shared" si="125"/>
        <v>522.5</v>
      </c>
      <c r="Q612" s="29">
        <f t="shared" si="125"/>
        <v>474.1</v>
      </c>
      <c r="R612" s="29">
        <f t="shared" si="125"/>
        <v>530.2</v>
      </c>
    </row>
    <row r="613" spans="1:18" s="12" customFormat="1" ht="15">
      <c r="A613" s="153"/>
      <c r="B613" s="155"/>
      <c r="C613" s="77">
        <f>+I613</f>
        <v>10800</v>
      </c>
      <c r="D613" s="17">
        <v>1000</v>
      </c>
      <c r="E613" s="31">
        <v>2000</v>
      </c>
      <c r="F613" s="31">
        <v>3000</v>
      </c>
      <c r="G613" s="31">
        <v>3000</v>
      </c>
      <c r="H613" s="31">
        <v>10800</v>
      </c>
      <c r="I613" s="31">
        <v>10800</v>
      </c>
      <c r="J613" s="155" t="s">
        <v>92</v>
      </c>
      <c r="K613" s="157" t="s">
        <v>11</v>
      </c>
      <c r="L613" s="8" t="s">
        <v>17</v>
      </c>
      <c r="M613" s="10">
        <f aca="true" t="shared" si="126" ref="M613:M627">SUM(N613:R613)</f>
        <v>0</v>
      </c>
      <c r="N613" s="99"/>
      <c r="O613" s="99"/>
      <c r="P613" s="99"/>
      <c r="Q613" s="99"/>
      <c r="R613" s="99"/>
    </row>
    <row r="614" spans="1:18" s="12" customFormat="1" ht="15">
      <c r="A614" s="153"/>
      <c r="B614" s="155"/>
      <c r="C614" s="77"/>
      <c r="D614" s="17"/>
      <c r="E614" s="31"/>
      <c r="F614" s="31"/>
      <c r="G614" s="31"/>
      <c r="H614" s="31"/>
      <c r="I614" s="31"/>
      <c r="J614" s="155"/>
      <c r="K614" s="157"/>
      <c r="L614" s="13" t="s">
        <v>19</v>
      </c>
      <c r="M614" s="10">
        <f t="shared" si="126"/>
        <v>0</v>
      </c>
      <c r="N614" s="99"/>
      <c r="O614" s="99"/>
      <c r="P614" s="99"/>
      <c r="Q614" s="99"/>
      <c r="R614" s="99"/>
    </row>
    <row r="615" spans="1:18" s="12" customFormat="1" ht="15">
      <c r="A615" s="153"/>
      <c r="B615" s="155"/>
      <c r="C615" s="77"/>
      <c r="D615" s="17"/>
      <c r="E615" s="31"/>
      <c r="F615" s="31"/>
      <c r="G615" s="31"/>
      <c r="H615" s="31"/>
      <c r="I615" s="31"/>
      <c r="J615" s="155"/>
      <c r="K615" s="157"/>
      <c r="L615" s="14" t="s">
        <v>20</v>
      </c>
      <c r="M615" s="10">
        <f t="shared" si="126"/>
        <v>0</v>
      </c>
      <c r="N615" s="99"/>
      <c r="O615" s="99"/>
      <c r="P615" s="99"/>
      <c r="Q615" s="99"/>
      <c r="R615" s="99"/>
    </row>
    <row r="616" spans="1:18" s="12" customFormat="1" ht="15">
      <c r="A616" s="153"/>
      <c r="B616" s="155"/>
      <c r="C616" s="77"/>
      <c r="D616" s="17"/>
      <c r="E616" s="31"/>
      <c r="F616" s="31"/>
      <c r="G616" s="31"/>
      <c r="H616" s="31"/>
      <c r="I616" s="31"/>
      <c r="J616" s="155"/>
      <c r="K616" s="158" t="s">
        <v>12</v>
      </c>
      <c r="L616" s="8" t="s">
        <v>17</v>
      </c>
      <c r="M616" s="10">
        <f t="shared" si="126"/>
        <v>0</v>
      </c>
      <c r="N616" s="99"/>
      <c r="O616" s="99"/>
      <c r="P616" s="99"/>
      <c r="Q616" s="99"/>
      <c r="R616" s="99"/>
    </row>
    <row r="617" spans="1:18" s="12" customFormat="1" ht="15">
      <c r="A617" s="153"/>
      <c r="B617" s="155"/>
      <c r="C617" s="77"/>
      <c r="D617" s="17"/>
      <c r="E617" s="31"/>
      <c r="F617" s="31"/>
      <c r="G617" s="31"/>
      <c r="H617" s="31"/>
      <c r="I617" s="31"/>
      <c r="J617" s="155"/>
      <c r="K617" s="158"/>
      <c r="L617" s="13" t="s">
        <v>19</v>
      </c>
      <c r="M617" s="10">
        <f t="shared" si="126"/>
        <v>0</v>
      </c>
      <c r="N617" s="99"/>
      <c r="O617" s="99"/>
      <c r="P617" s="99"/>
      <c r="Q617" s="99"/>
      <c r="R617" s="99"/>
    </row>
    <row r="618" spans="1:18" s="12" customFormat="1" ht="15">
      <c r="A618" s="153"/>
      <c r="B618" s="155"/>
      <c r="C618" s="77"/>
      <c r="D618" s="17"/>
      <c r="E618" s="31"/>
      <c r="F618" s="31"/>
      <c r="G618" s="31"/>
      <c r="H618" s="31"/>
      <c r="I618" s="31"/>
      <c r="J618" s="155"/>
      <c r="K618" s="158"/>
      <c r="L618" s="14" t="s">
        <v>20</v>
      </c>
      <c r="M618" s="10">
        <f t="shared" si="126"/>
        <v>0</v>
      </c>
      <c r="N618" s="99"/>
      <c r="O618" s="99"/>
      <c r="P618" s="99"/>
      <c r="Q618" s="99"/>
      <c r="R618" s="99"/>
    </row>
    <row r="619" spans="1:18" s="12" customFormat="1" ht="15">
      <c r="A619" s="153"/>
      <c r="B619" s="155"/>
      <c r="C619" s="77"/>
      <c r="D619" s="17"/>
      <c r="E619" s="31"/>
      <c r="F619" s="31"/>
      <c r="G619" s="31"/>
      <c r="H619" s="31"/>
      <c r="I619" s="31"/>
      <c r="J619" s="155"/>
      <c r="K619" s="135" t="s">
        <v>13</v>
      </c>
      <c r="L619" s="8" t="s">
        <v>17</v>
      </c>
      <c r="M619" s="10">
        <f t="shared" si="126"/>
        <v>0</v>
      </c>
      <c r="N619" s="99"/>
      <c r="O619" s="99"/>
      <c r="P619" s="99"/>
      <c r="Q619" s="99"/>
      <c r="R619" s="99"/>
    </row>
    <row r="620" spans="1:18" s="12" customFormat="1" ht="15">
      <c r="A620" s="153"/>
      <c r="B620" s="155"/>
      <c r="C620" s="77"/>
      <c r="D620" s="17"/>
      <c r="E620" s="31"/>
      <c r="F620" s="31"/>
      <c r="G620" s="31"/>
      <c r="H620" s="31"/>
      <c r="I620" s="31"/>
      <c r="J620" s="155"/>
      <c r="K620" s="135"/>
      <c r="L620" s="13" t="s">
        <v>19</v>
      </c>
      <c r="M620" s="10">
        <f t="shared" si="126"/>
        <v>0</v>
      </c>
      <c r="N620" s="99"/>
      <c r="O620" s="99"/>
      <c r="P620" s="99"/>
      <c r="Q620" s="99"/>
      <c r="R620" s="99"/>
    </row>
    <row r="621" spans="1:18" s="12" customFormat="1" ht="15">
      <c r="A621" s="153"/>
      <c r="B621" s="155"/>
      <c r="C621" s="77"/>
      <c r="D621" s="17"/>
      <c r="E621" s="31"/>
      <c r="F621" s="31"/>
      <c r="G621" s="31"/>
      <c r="H621" s="31"/>
      <c r="I621" s="31"/>
      <c r="J621" s="155"/>
      <c r="K621" s="135"/>
      <c r="L621" s="14" t="s">
        <v>20</v>
      </c>
      <c r="M621" s="10">
        <f t="shared" si="126"/>
        <v>0</v>
      </c>
      <c r="N621" s="99"/>
      <c r="O621" s="99"/>
      <c r="P621" s="99"/>
      <c r="Q621" s="99"/>
      <c r="R621" s="99"/>
    </row>
    <row r="622" spans="1:18" s="12" customFormat="1" ht="15">
      <c r="A622" s="153"/>
      <c r="B622" s="155"/>
      <c r="C622" s="77"/>
      <c r="D622" s="17"/>
      <c r="E622" s="31"/>
      <c r="F622" s="31"/>
      <c r="G622" s="31"/>
      <c r="H622" s="31"/>
      <c r="I622" s="31"/>
      <c r="J622" s="155"/>
      <c r="K622" s="135" t="s">
        <v>14</v>
      </c>
      <c r="L622" s="8" t="s">
        <v>17</v>
      </c>
      <c r="M622" s="10">
        <f t="shared" si="126"/>
        <v>0</v>
      </c>
      <c r="N622" s="99"/>
      <c r="O622" s="99"/>
      <c r="P622" s="99"/>
      <c r="Q622" s="99"/>
      <c r="R622" s="99"/>
    </row>
    <row r="623" spans="1:18" s="12" customFormat="1" ht="15">
      <c r="A623" s="153"/>
      <c r="B623" s="155"/>
      <c r="C623" s="77"/>
      <c r="D623" s="17"/>
      <c r="E623" s="31"/>
      <c r="F623" s="31"/>
      <c r="G623" s="31"/>
      <c r="H623" s="31"/>
      <c r="I623" s="31"/>
      <c r="J623" s="155"/>
      <c r="K623" s="135"/>
      <c r="L623" s="13" t="s">
        <v>19</v>
      </c>
      <c r="M623" s="10">
        <f t="shared" si="126"/>
        <v>0</v>
      </c>
      <c r="N623" s="99"/>
      <c r="O623" s="99"/>
      <c r="P623" s="99"/>
      <c r="Q623" s="99"/>
      <c r="R623" s="99"/>
    </row>
    <row r="624" spans="1:18" s="12" customFormat="1" ht="15">
      <c r="A624" s="153"/>
      <c r="B624" s="155"/>
      <c r="C624" s="77"/>
      <c r="D624" s="17"/>
      <c r="E624" s="31"/>
      <c r="F624" s="31"/>
      <c r="G624" s="31"/>
      <c r="H624" s="31"/>
      <c r="I624" s="31"/>
      <c r="J624" s="155"/>
      <c r="K624" s="135"/>
      <c r="L624" s="14" t="s">
        <v>20</v>
      </c>
      <c r="M624" s="10">
        <f t="shared" si="126"/>
        <v>0</v>
      </c>
      <c r="N624" s="99"/>
      <c r="O624" s="99"/>
      <c r="P624" s="99"/>
      <c r="Q624" s="99"/>
      <c r="R624" s="99"/>
    </row>
    <row r="625" spans="1:18" s="12" customFormat="1" ht="15">
      <c r="A625" s="144" t="s">
        <v>21</v>
      </c>
      <c r="B625" s="144"/>
      <c r="C625" s="17"/>
      <c r="D625" s="17"/>
      <c r="E625" s="17"/>
      <c r="F625" s="17"/>
      <c r="G625" s="17"/>
      <c r="H625" s="17"/>
      <c r="I625" s="17"/>
      <c r="J625" s="144"/>
      <c r="K625" s="144"/>
      <c r="L625" s="8" t="s">
        <v>17</v>
      </c>
      <c r="M625" s="19">
        <f t="shared" si="126"/>
        <v>0</v>
      </c>
      <c r="N625" s="91">
        <f aca="true" t="shared" si="127" ref="N625:R627">N613+N616+N619+N622</f>
        <v>0</v>
      </c>
      <c r="O625" s="91">
        <f t="shared" si="127"/>
        <v>0</v>
      </c>
      <c r="P625" s="91">
        <f t="shared" si="127"/>
        <v>0</v>
      </c>
      <c r="Q625" s="91">
        <f t="shared" si="127"/>
        <v>0</v>
      </c>
      <c r="R625" s="91">
        <f t="shared" si="127"/>
        <v>0</v>
      </c>
    </row>
    <row r="626" spans="1:18" s="12" customFormat="1" ht="15">
      <c r="A626" s="136"/>
      <c r="B626" s="136"/>
      <c r="C626" s="17"/>
      <c r="D626" s="17"/>
      <c r="E626" s="17"/>
      <c r="F626" s="17"/>
      <c r="G626" s="17"/>
      <c r="H626" s="17"/>
      <c r="I626" s="17"/>
      <c r="J626" s="136"/>
      <c r="K626" s="136"/>
      <c r="L626" s="13" t="s">
        <v>19</v>
      </c>
      <c r="M626" s="22">
        <f t="shared" si="126"/>
        <v>0</v>
      </c>
      <c r="N626" s="92">
        <f t="shared" si="127"/>
        <v>0</v>
      </c>
      <c r="O626" s="92">
        <f t="shared" si="127"/>
        <v>0</v>
      </c>
      <c r="P626" s="92">
        <f t="shared" si="127"/>
        <v>0</v>
      </c>
      <c r="Q626" s="92">
        <f t="shared" si="127"/>
        <v>0</v>
      </c>
      <c r="R626" s="92">
        <f t="shared" si="127"/>
        <v>0</v>
      </c>
    </row>
    <row r="627" spans="1:18" s="12" customFormat="1" ht="15">
      <c r="A627" s="136"/>
      <c r="B627" s="136"/>
      <c r="C627" s="17"/>
      <c r="D627" s="17"/>
      <c r="E627" s="17"/>
      <c r="F627" s="17"/>
      <c r="G627" s="17"/>
      <c r="H627" s="17"/>
      <c r="I627" s="17"/>
      <c r="J627" s="136"/>
      <c r="K627" s="136"/>
      <c r="L627" s="14" t="s">
        <v>20</v>
      </c>
      <c r="M627" s="25">
        <f t="shared" si="126"/>
        <v>0</v>
      </c>
      <c r="N627" s="93">
        <f t="shared" si="127"/>
        <v>0</v>
      </c>
      <c r="O627" s="93">
        <f t="shared" si="127"/>
        <v>0</v>
      </c>
      <c r="P627" s="93">
        <f t="shared" si="127"/>
        <v>0</v>
      </c>
      <c r="Q627" s="93">
        <f t="shared" si="127"/>
        <v>0</v>
      </c>
      <c r="R627" s="93">
        <f t="shared" si="127"/>
        <v>0</v>
      </c>
    </row>
    <row r="628" spans="1:18" s="12" customFormat="1" ht="15">
      <c r="A628" s="137"/>
      <c r="B628" s="137"/>
      <c r="C628" s="17"/>
      <c r="D628" s="17"/>
      <c r="E628" s="17"/>
      <c r="F628" s="17"/>
      <c r="G628" s="17"/>
      <c r="H628" s="17"/>
      <c r="I628" s="17"/>
      <c r="J628" s="137"/>
      <c r="K628" s="137"/>
      <c r="L628" s="27" t="s">
        <v>21</v>
      </c>
      <c r="M628" s="29">
        <f aca="true" t="shared" si="128" ref="M628:R628">SUM(M625:M627)</f>
        <v>0</v>
      </c>
      <c r="N628" s="29">
        <f t="shared" si="128"/>
        <v>0</v>
      </c>
      <c r="O628" s="29">
        <f t="shared" si="128"/>
        <v>0</v>
      </c>
      <c r="P628" s="29">
        <f t="shared" si="128"/>
        <v>0</v>
      </c>
      <c r="Q628" s="29">
        <f t="shared" si="128"/>
        <v>0</v>
      </c>
      <c r="R628" s="29">
        <f t="shared" si="128"/>
        <v>0</v>
      </c>
    </row>
    <row r="629" spans="1:18" s="12" customFormat="1" ht="15">
      <c r="A629" s="153"/>
      <c r="B629" s="155" t="s">
        <v>93</v>
      </c>
      <c r="C629" s="17">
        <v>21800</v>
      </c>
      <c r="D629" s="79"/>
      <c r="E629" s="79">
        <v>10800</v>
      </c>
      <c r="F629" s="79"/>
      <c r="G629" s="79"/>
      <c r="H629" s="79"/>
      <c r="I629" s="79">
        <v>11000</v>
      </c>
      <c r="J629" s="155" t="s">
        <v>94</v>
      </c>
      <c r="K629" s="157" t="s">
        <v>11</v>
      </c>
      <c r="L629" s="8" t="s">
        <v>17</v>
      </c>
      <c r="M629" s="10">
        <f aca="true" t="shared" si="129" ref="M629:M643">SUM(N629:R629)</f>
        <v>110</v>
      </c>
      <c r="N629" s="90">
        <v>0</v>
      </c>
      <c r="O629" s="90">
        <v>0</v>
      </c>
      <c r="P629" s="90">
        <v>0</v>
      </c>
      <c r="Q629" s="90">
        <v>110</v>
      </c>
      <c r="R629" s="90">
        <v>0</v>
      </c>
    </row>
    <row r="630" spans="1:18" s="12" customFormat="1" ht="15">
      <c r="A630" s="153"/>
      <c r="B630" s="155"/>
      <c r="C630" s="17"/>
      <c r="D630" s="79"/>
      <c r="E630" s="79"/>
      <c r="F630" s="79"/>
      <c r="G630" s="79"/>
      <c r="H630" s="79"/>
      <c r="I630" s="79"/>
      <c r="J630" s="155"/>
      <c r="K630" s="157"/>
      <c r="L630" s="13" t="s">
        <v>19</v>
      </c>
      <c r="M630" s="10">
        <f t="shared" si="129"/>
        <v>0</v>
      </c>
      <c r="N630" s="90">
        <v>0</v>
      </c>
      <c r="O630" s="90">
        <v>0</v>
      </c>
      <c r="P630" s="90">
        <v>0</v>
      </c>
      <c r="Q630" s="90">
        <v>0</v>
      </c>
      <c r="R630" s="90">
        <v>0</v>
      </c>
    </row>
    <row r="631" spans="1:18" s="12" customFormat="1" ht="15">
      <c r="A631" s="153"/>
      <c r="B631" s="155"/>
      <c r="C631" s="17"/>
      <c r="D631" s="79"/>
      <c r="E631" s="79"/>
      <c r="F631" s="79"/>
      <c r="G631" s="79"/>
      <c r="H631" s="79"/>
      <c r="I631" s="79"/>
      <c r="J631" s="155"/>
      <c r="K631" s="157"/>
      <c r="L631" s="14" t="s">
        <v>20</v>
      </c>
      <c r="M631" s="10">
        <f t="shared" si="129"/>
        <v>670.8000000000001</v>
      </c>
      <c r="N631" s="90">
        <v>59</v>
      </c>
      <c r="O631" s="90">
        <v>60.9</v>
      </c>
      <c r="P631" s="90">
        <v>65</v>
      </c>
      <c r="Q631" s="90">
        <v>412.8</v>
      </c>
      <c r="R631" s="90">
        <v>73.1</v>
      </c>
    </row>
    <row r="632" spans="1:18" s="12" customFormat="1" ht="15">
      <c r="A632" s="153"/>
      <c r="B632" s="155"/>
      <c r="C632" s="17"/>
      <c r="D632" s="79"/>
      <c r="E632" s="79"/>
      <c r="F632" s="79"/>
      <c r="G632" s="79"/>
      <c r="H632" s="79"/>
      <c r="I632" s="79"/>
      <c r="J632" s="155"/>
      <c r="K632" s="158" t="s">
        <v>12</v>
      </c>
      <c r="L632" s="8" t="s">
        <v>17</v>
      </c>
      <c r="M632" s="10">
        <f t="shared" si="129"/>
        <v>0</v>
      </c>
      <c r="N632" s="90">
        <v>0</v>
      </c>
      <c r="O632" s="90">
        <v>0</v>
      </c>
      <c r="P632" s="90">
        <v>0</v>
      </c>
      <c r="Q632" s="90">
        <v>0</v>
      </c>
      <c r="R632" s="90">
        <v>0</v>
      </c>
    </row>
    <row r="633" spans="1:18" s="12" customFormat="1" ht="15">
      <c r="A633" s="153"/>
      <c r="B633" s="155"/>
      <c r="C633" s="17"/>
      <c r="D633" s="79"/>
      <c r="E633" s="79"/>
      <c r="F633" s="79"/>
      <c r="G633" s="79"/>
      <c r="H633" s="79"/>
      <c r="I633" s="79"/>
      <c r="J633" s="155"/>
      <c r="K633" s="158"/>
      <c r="L633" s="13" t="s">
        <v>19</v>
      </c>
      <c r="M633" s="10">
        <f t="shared" si="129"/>
        <v>0</v>
      </c>
      <c r="N633" s="90">
        <v>0</v>
      </c>
      <c r="O633" s="90">
        <v>0</v>
      </c>
      <c r="P633" s="90">
        <v>0</v>
      </c>
      <c r="Q633" s="90">
        <v>0</v>
      </c>
      <c r="R633" s="90">
        <v>0</v>
      </c>
    </row>
    <row r="634" spans="1:18" s="12" customFormat="1" ht="15">
      <c r="A634" s="153"/>
      <c r="B634" s="155"/>
      <c r="C634" s="17"/>
      <c r="D634" s="79"/>
      <c r="E634" s="79"/>
      <c r="F634" s="79"/>
      <c r="G634" s="79"/>
      <c r="H634" s="79"/>
      <c r="I634" s="79"/>
      <c r="J634" s="155"/>
      <c r="K634" s="158"/>
      <c r="L634" s="14" t="s">
        <v>20</v>
      </c>
      <c r="M634" s="10">
        <f t="shared" si="129"/>
        <v>0</v>
      </c>
      <c r="N634" s="90">
        <v>0</v>
      </c>
      <c r="O634" s="90">
        <v>0</v>
      </c>
      <c r="P634" s="90">
        <v>0</v>
      </c>
      <c r="Q634" s="90">
        <v>0</v>
      </c>
      <c r="R634" s="90">
        <v>0</v>
      </c>
    </row>
    <row r="635" spans="1:18" s="12" customFormat="1" ht="15">
      <c r="A635" s="153"/>
      <c r="B635" s="155"/>
      <c r="C635" s="17"/>
      <c r="D635" s="79"/>
      <c r="E635" s="79"/>
      <c r="F635" s="79"/>
      <c r="G635" s="79"/>
      <c r="H635" s="79"/>
      <c r="I635" s="79"/>
      <c r="J635" s="155"/>
      <c r="K635" s="135" t="s">
        <v>13</v>
      </c>
      <c r="L635" s="8" t="s">
        <v>17</v>
      </c>
      <c r="M635" s="10">
        <f t="shared" si="129"/>
        <v>0</v>
      </c>
      <c r="N635" s="90">
        <v>0</v>
      </c>
      <c r="O635" s="90">
        <v>0</v>
      </c>
      <c r="P635" s="90">
        <v>0</v>
      </c>
      <c r="Q635" s="90">
        <v>0</v>
      </c>
      <c r="R635" s="90">
        <v>0</v>
      </c>
    </row>
    <row r="636" spans="1:18" s="12" customFormat="1" ht="15">
      <c r="A636" s="153"/>
      <c r="B636" s="155"/>
      <c r="C636" s="17"/>
      <c r="D636" s="79"/>
      <c r="E636" s="79"/>
      <c r="F636" s="79"/>
      <c r="G636" s="79"/>
      <c r="H636" s="79"/>
      <c r="I636" s="79"/>
      <c r="J636" s="155"/>
      <c r="K636" s="135"/>
      <c r="L636" s="13" t="s">
        <v>19</v>
      </c>
      <c r="M636" s="10">
        <f t="shared" si="129"/>
        <v>0</v>
      </c>
      <c r="N636" s="90">
        <v>0</v>
      </c>
      <c r="O636" s="90">
        <v>0</v>
      </c>
      <c r="P636" s="90">
        <v>0</v>
      </c>
      <c r="Q636" s="90">
        <v>0</v>
      </c>
      <c r="R636" s="90">
        <v>0</v>
      </c>
    </row>
    <row r="637" spans="1:18" s="12" customFormat="1" ht="15">
      <c r="A637" s="153"/>
      <c r="B637" s="155"/>
      <c r="C637" s="17"/>
      <c r="D637" s="79"/>
      <c r="E637" s="79"/>
      <c r="F637" s="79"/>
      <c r="G637" s="79"/>
      <c r="H637" s="79"/>
      <c r="I637" s="79"/>
      <c r="J637" s="155"/>
      <c r="K637" s="135"/>
      <c r="L637" s="14" t="s">
        <v>20</v>
      </c>
      <c r="M637" s="10">
        <f t="shared" si="129"/>
        <v>250</v>
      </c>
      <c r="N637" s="90">
        <v>50</v>
      </c>
      <c r="O637" s="90">
        <v>50</v>
      </c>
      <c r="P637" s="90">
        <v>50</v>
      </c>
      <c r="Q637" s="90">
        <v>50</v>
      </c>
      <c r="R637" s="90">
        <v>50</v>
      </c>
    </row>
    <row r="638" spans="1:18" s="12" customFormat="1" ht="15">
      <c r="A638" s="153"/>
      <c r="B638" s="155"/>
      <c r="C638" s="17"/>
      <c r="D638" s="79"/>
      <c r="E638" s="79"/>
      <c r="F638" s="79"/>
      <c r="G638" s="79"/>
      <c r="H638" s="79"/>
      <c r="I638" s="79"/>
      <c r="J638" s="155"/>
      <c r="K638" s="135" t="s">
        <v>14</v>
      </c>
      <c r="L638" s="8" t="s">
        <v>17</v>
      </c>
      <c r="M638" s="10">
        <f t="shared" si="129"/>
        <v>406.5</v>
      </c>
      <c r="N638" s="90">
        <v>0</v>
      </c>
      <c r="O638" s="90">
        <v>0</v>
      </c>
      <c r="P638" s="90">
        <v>0</v>
      </c>
      <c r="Q638" s="90">
        <v>406.5</v>
      </c>
      <c r="R638" s="90">
        <v>0</v>
      </c>
    </row>
    <row r="639" spans="1:18" s="12" customFormat="1" ht="15">
      <c r="A639" s="153"/>
      <c r="B639" s="155"/>
      <c r="C639" s="17"/>
      <c r="D639" s="79"/>
      <c r="E639" s="79"/>
      <c r="F639" s="79"/>
      <c r="G639" s="79"/>
      <c r="H639" s="79"/>
      <c r="I639" s="79"/>
      <c r="J639" s="155"/>
      <c r="K639" s="135"/>
      <c r="L639" s="13" t="s">
        <v>19</v>
      </c>
      <c r="M639" s="10">
        <f t="shared" si="129"/>
        <v>172.6</v>
      </c>
      <c r="N639" s="90">
        <v>0</v>
      </c>
      <c r="O639" s="90">
        <v>0</v>
      </c>
      <c r="P639" s="90">
        <v>0</v>
      </c>
      <c r="Q639" s="90">
        <v>172.6</v>
      </c>
      <c r="R639" s="90">
        <v>0</v>
      </c>
    </row>
    <row r="640" spans="1:18" s="12" customFormat="1" ht="15">
      <c r="A640" s="153"/>
      <c r="B640" s="155"/>
      <c r="C640" s="17"/>
      <c r="D640" s="79"/>
      <c r="E640" s="79"/>
      <c r="F640" s="79"/>
      <c r="G640" s="79"/>
      <c r="H640" s="79"/>
      <c r="I640" s="79"/>
      <c r="J640" s="155"/>
      <c r="K640" s="135"/>
      <c r="L640" s="14" t="s">
        <v>20</v>
      </c>
      <c r="M640" s="10">
        <f t="shared" si="129"/>
        <v>0</v>
      </c>
      <c r="N640" s="90">
        <v>0</v>
      </c>
      <c r="O640" s="90">
        <v>0</v>
      </c>
      <c r="P640" s="90">
        <v>0</v>
      </c>
      <c r="Q640" s="90">
        <v>0</v>
      </c>
      <c r="R640" s="90">
        <v>0</v>
      </c>
    </row>
    <row r="641" spans="1:18" s="12" customFormat="1" ht="15">
      <c r="A641" s="144" t="s">
        <v>21</v>
      </c>
      <c r="B641" s="144"/>
      <c r="C641" s="17"/>
      <c r="D641" s="17"/>
      <c r="E641" s="17"/>
      <c r="F641" s="17"/>
      <c r="G641" s="17"/>
      <c r="H641" s="17"/>
      <c r="I641" s="17"/>
      <c r="J641" s="144"/>
      <c r="K641" s="144"/>
      <c r="L641" s="8" t="s">
        <v>17</v>
      </c>
      <c r="M641" s="19">
        <f t="shared" si="129"/>
        <v>516.5</v>
      </c>
      <c r="N641" s="91">
        <f aca="true" t="shared" si="130" ref="N641:R643">N629+N632+N635+N638</f>
        <v>0</v>
      </c>
      <c r="O641" s="91">
        <f t="shared" si="130"/>
        <v>0</v>
      </c>
      <c r="P641" s="91">
        <f t="shared" si="130"/>
        <v>0</v>
      </c>
      <c r="Q641" s="91">
        <f t="shared" si="130"/>
        <v>516.5</v>
      </c>
      <c r="R641" s="91">
        <f t="shared" si="130"/>
        <v>0</v>
      </c>
    </row>
    <row r="642" spans="1:18" s="12" customFormat="1" ht="15">
      <c r="A642" s="136"/>
      <c r="B642" s="136"/>
      <c r="C642" s="17"/>
      <c r="D642" s="17"/>
      <c r="E642" s="17"/>
      <c r="F642" s="17"/>
      <c r="G642" s="17"/>
      <c r="H642" s="17"/>
      <c r="I642" s="17"/>
      <c r="J642" s="136"/>
      <c r="K642" s="136"/>
      <c r="L642" s="13" t="s">
        <v>19</v>
      </c>
      <c r="M642" s="22">
        <f t="shared" si="129"/>
        <v>172.6</v>
      </c>
      <c r="N642" s="92">
        <f t="shared" si="130"/>
        <v>0</v>
      </c>
      <c r="O642" s="92">
        <f t="shared" si="130"/>
        <v>0</v>
      </c>
      <c r="P642" s="92">
        <f t="shared" si="130"/>
        <v>0</v>
      </c>
      <c r="Q642" s="92">
        <f t="shared" si="130"/>
        <v>172.6</v>
      </c>
      <c r="R642" s="92">
        <f t="shared" si="130"/>
        <v>0</v>
      </c>
    </row>
    <row r="643" spans="1:18" s="12" customFormat="1" ht="15">
      <c r="A643" s="136"/>
      <c r="B643" s="136"/>
      <c r="C643" s="17"/>
      <c r="D643" s="17"/>
      <c r="E643" s="17"/>
      <c r="F643" s="17"/>
      <c r="G643" s="17"/>
      <c r="H643" s="17"/>
      <c r="I643" s="17"/>
      <c r="J643" s="136"/>
      <c r="K643" s="136"/>
      <c r="L643" s="14" t="s">
        <v>20</v>
      </c>
      <c r="M643" s="25">
        <f t="shared" si="129"/>
        <v>920.8000000000001</v>
      </c>
      <c r="N643" s="93">
        <f t="shared" si="130"/>
        <v>109</v>
      </c>
      <c r="O643" s="93">
        <f t="shared" si="130"/>
        <v>110.9</v>
      </c>
      <c r="P643" s="93">
        <f t="shared" si="130"/>
        <v>115</v>
      </c>
      <c r="Q643" s="93">
        <f t="shared" si="130"/>
        <v>462.8</v>
      </c>
      <c r="R643" s="93">
        <f t="shared" si="130"/>
        <v>123.1</v>
      </c>
    </row>
    <row r="644" spans="1:18" s="12" customFormat="1" ht="15">
      <c r="A644" s="137"/>
      <c r="B644" s="137"/>
      <c r="C644" s="17"/>
      <c r="D644" s="17"/>
      <c r="E644" s="17"/>
      <c r="F644" s="17"/>
      <c r="G644" s="17"/>
      <c r="H644" s="17"/>
      <c r="I644" s="17"/>
      <c r="J644" s="137"/>
      <c r="K644" s="137"/>
      <c r="L644" s="27" t="s">
        <v>21</v>
      </c>
      <c r="M644" s="29">
        <f aca="true" t="shared" si="131" ref="M644:R644">SUM(M641:M643)</f>
        <v>1609.9</v>
      </c>
      <c r="N644" s="29">
        <f t="shared" si="131"/>
        <v>109</v>
      </c>
      <c r="O644" s="29">
        <f t="shared" si="131"/>
        <v>110.9</v>
      </c>
      <c r="P644" s="29">
        <f t="shared" si="131"/>
        <v>115</v>
      </c>
      <c r="Q644" s="29">
        <f t="shared" si="131"/>
        <v>1151.9</v>
      </c>
      <c r="R644" s="29">
        <f t="shared" si="131"/>
        <v>123.1</v>
      </c>
    </row>
    <row r="645" spans="1:18" s="12" customFormat="1" ht="15">
      <c r="A645" s="153"/>
      <c r="B645" s="155"/>
      <c r="C645" s="183">
        <v>684.4</v>
      </c>
      <c r="D645" s="183">
        <v>216.4</v>
      </c>
      <c r="E645" s="183">
        <v>54.2</v>
      </c>
      <c r="F645" s="183">
        <v>338.6</v>
      </c>
      <c r="G645" s="183">
        <v>18.2</v>
      </c>
      <c r="H645" s="183">
        <v>25.5</v>
      </c>
      <c r="I645" s="183">
        <v>31.5</v>
      </c>
      <c r="J645" s="185" t="s">
        <v>95</v>
      </c>
      <c r="K645" s="157" t="s">
        <v>11</v>
      </c>
      <c r="L645" s="8" t="s">
        <v>17</v>
      </c>
      <c r="M645" s="10">
        <f aca="true" t="shared" si="132" ref="M645:M659">SUM(N645:R645)</f>
        <v>0</v>
      </c>
      <c r="N645" s="90">
        <v>0</v>
      </c>
      <c r="O645" s="90">
        <v>0</v>
      </c>
      <c r="P645" s="90">
        <v>0</v>
      </c>
      <c r="Q645" s="90">
        <v>0</v>
      </c>
      <c r="R645" s="90">
        <v>0</v>
      </c>
    </row>
    <row r="646" spans="1:18" s="12" customFormat="1" ht="15">
      <c r="A646" s="153"/>
      <c r="B646" s="155"/>
      <c r="C646" s="183"/>
      <c r="D646" s="183"/>
      <c r="E646" s="183"/>
      <c r="F646" s="183"/>
      <c r="G646" s="183"/>
      <c r="H646" s="183"/>
      <c r="I646" s="183"/>
      <c r="J646" s="185"/>
      <c r="K646" s="157"/>
      <c r="L646" s="13" t="s">
        <v>19</v>
      </c>
      <c r="M646" s="10">
        <f t="shared" si="132"/>
        <v>0</v>
      </c>
      <c r="N646" s="90">
        <v>0</v>
      </c>
      <c r="O646" s="90">
        <v>0</v>
      </c>
      <c r="P646" s="90">
        <v>0</v>
      </c>
      <c r="Q646" s="90">
        <v>0</v>
      </c>
      <c r="R646" s="90">
        <v>0</v>
      </c>
    </row>
    <row r="647" spans="1:18" s="12" customFormat="1" ht="15">
      <c r="A647" s="153"/>
      <c r="B647" s="155"/>
      <c r="C647" s="163">
        <v>18.2</v>
      </c>
      <c r="D647" s="163"/>
      <c r="E647" s="163"/>
      <c r="F647" s="163"/>
      <c r="G647" s="163">
        <v>18.2</v>
      </c>
      <c r="H647" s="163"/>
      <c r="I647" s="163"/>
      <c r="J647" s="185"/>
      <c r="K647" s="157"/>
      <c r="L647" s="14" t="s">
        <v>20</v>
      </c>
      <c r="M647" s="10">
        <f t="shared" si="132"/>
        <v>216.2</v>
      </c>
      <c r="N647" s="90">
        <v>80</v>
      </c>
      <c r="O647" s="90">
        <v>70</v>
      </c>
      <c r="P647" s="90">
        <v>33</v>
      </c>
      <c r="Q647" s="90">
        <v>33.2</v>
      </c>
      <c r="R647" s="90">
        <v>0</v>
      </c>
    </row>
    <row r="648" spans="1:18" s="12" customFormat="1" ht="15">
      <c r="A648" s="153"/>
      <c r="B648" s="155"/>
      <c r="C648" s="163"/>
      <c r="D648" s="163"/>
      <c r="E648" s="163"/>
      <c r="F648" s="163"/>
      <c r="G648" s="163"/>
      <c r="H648" s="163"/>
      <c r="I648" s="163"/>
      <c r="J648" s="185"/>
      <c r="K648" s="158" t="s">
        <v>12</v>
      </c>
      <c r="L648" s="8" t="s">
        <v>17</v>
      </c>
      <c r="M648" s="10">
        <f t="shared" si="132"/>
        <v>0</v>
      </c>
      <c r="N648" s="90">
        <v>0</v>
      </c>
      <c r="O648" s="90">
        <v>0</v>
      </c>
      <c r="P648" s="90">
        <v>0</v>
      </c>
      <c r="Q648" s="90">
        <v>0</v>
      </c>
      <c r="R648" s="90">
        <v>0</v>
      </c>
    </row>
    <row r="649" spans="1:18" s="12" customFormat="1" ht="15">
      <c r="A649" s="153"/>
      <c r="B649" s="155"/>
      <c r="C649" s="32">
        <v>205.4</v>
      </c>
      <c r="D649" s="32">
        <v>205.4</v>
      </c>
      <c r="E649" s="32"/>
      <c r="F649" s="32"/>
      <c r="G649" s="32"/>
      <c r="H649" s="32"/>
      <c r="I649" s="32"/>
      <c r="J649" s="185"/>
      <c r="K649" s="158"/>
      <c r="L649" s="13" t="s">
        <v>19</v>
      </c>
      <c r="M649" s="10">
        <f t="shared" si="132"/>
        <v>0</v>
      </c>
      <c r="N649" s="90">
        <v>0</v>
      </c>
      <c r="O649" s="90">
        <v>0</v>
      </c>
      <c r="P649" s="90">
        <v>0</v>
      </c>
      <c r="Q649" s="90">
        <v>0</v>
      </c>
      <c r="R649" s="90">
        <v>0</v>
      </c>
    </row>
    <row r="650" spans="1:18" s="12" customFormat="1" ht="15">
      <c r="A650" s="153"/>
      <c r="B650" s="155"/>
      <c r="C650" s="163">
        <v>305.7</v>
      </c>
      <c r="D650" s="163">
        <v>11</v>
      </c>
      <c r="E650" s="163"/>
      <c r="F650" s="163">
        <v>282.7</v>
      </c>
      <c r="G650" s="163"/>
      <c r="H650" s="163"/>
      <c r="I650" s="163">
        <v>12</v>
      </c>
      <c r="J650" s="185"/>
      <c r="K650" s="158"/>
      <c r="L650" s="14" t="s">
        <v>20</v>
      </c>
      <c r="M650" s="10">
        <f t="shared" si="132"/>
        <v>0</v>
      </c>
      <c r="N650" s="90">
        <v>0</v>
      </c>
      <c r="O650" s="90">
        <v>0</v>
      </c>
      <c r="P650" s="90">
        <v>0</v>
      </c>
      <c r="Q650" s="90">
        <v>0</v>
      </c>
      <c r="R650" s="90">
        <v>0</v>
      </c>
    </row>
    <row r="651" spans="1:18" s="12" customFormat="1" ht="15">
      <c r="A651" s="153"/>
      <c r="B651" s="155"/>
      <c r="C651" s="163"/>
      <c r="D651" s="163"/>
      <c r="E651" s="163"/>
      <c r="F651" s="163"/>
      <c r="G651" s="163"/>
      <c r="H651" s="163"/>
      <c r="I651" s="163"/>
      <c r="J651" s="185"/>
      <c r="K651" s="135" t="s">
        <v>13</v>
      </c>
      <c r="L651" s="8" t="s">
        <v>17</v>
      </c>
      <c r="M651" s="10">
        <f t="shared" si="132"/>
        <v>0</v>
      </c>
      <c r="N651" s="90">
        <v>0</v>
      </c>
      <c r="O651" s="90">
        <v>0</v>
      </c>
      <c r="P651" s="90">
        <v>0</v>
      </c>
      <c r="Q651" s="90">
        <v>0</v>
      </c>
      <c r="R651" s="90">
        <v>0</v>
      </c>
    </row>
    <row r="652" spans="1:18" s="12" customFormat="1" ht="15">
      <c r="A652" s="153"/>
      <c r="B652" s="155"/>
      <c r="C652" s="32"/>
      <c r="D652" s="32"/>
      <c r="E652" s="32"/>
      <c r="F652" s="32"/>
      <c r="G652" s="32"/>
      <c r="H652" s="32"/>
      <c r="I652" s="32"/>
      <c r="J652" s="185"/>
      <c r="K652" s="135"/>
      <c r="L652" s="13" t="s">
        <v>19</v>
      </c>
      <c r="M652" s="10">
        <f t="shared" si="132"/>
        <v>0</v>
      </c>
      <c r="N652" s="90">
        <v>0</v>
      </c>
      <c r="O652" s="90">
        <v>0</v>
      </c>
      <c r="P652" s="90">
        <v>0</v>
      </c>
      <c r="Q652" s="90">
        <v>0</v>
      </c>
      <c r="R652" s="90">
        <v>0</v>
      </c>
    </row>
    <row r="653" spans="1:18" s="12" customFormat="1" ht="15">
      <c r="A653" s="153"/>
      <c r="B653" s="155"/>
      <c r="C653" s="32"/>
      <c r="D653" s="32"/>
      <c r="E653" s="32"/>
      <c r="F653" s="32"/>
      <c r="G653" s="32"/>
      <c r="H653" s="32"/>
      <c r="I653" s="32"/>
      <c r="J653" s="185"/>
      <c r="K653" s="135"/>
      <c r="L653" s="14" t="s">
        <v>20</v>
      </c>
      <c r="M653" s="10">
        <f t="shared" si="132"/>
        <v>250</v>
      </c>
      <c r="N653" s="90">
        <v>50</v>
      </c>
      <c r="O653" s="90">
        <v>50</v>
      </c>
      <c r="P653" s="90">
        <v>50</v>
      </c>
      <c r="Q653" s="90">
        <v>50</v>
      </c>
      <c r="R653" s="90">
        <v>50</v>
      </c>
    </row>
    <row r="654" spans="1:18" s="12" customFormat="1" ht="15">
      <c r="A654" s="153"/>
      <c r="B654" s="155"/>
      <c r="C654" s="32"/>
      <c r="D654" s="32"/>
      <c r="E654" s="32"/>
      <c r="F654" s="32"/>
      <c r="G654" s="32"/>
      <c r="H654" s="32"/>
      <c r="I654" s="32"/>
      <c r="J654" s="185"/>
      <c r="K654" s="135" t="s">
        <v>14</v>
      </c>
      <c r="L654" s="8" t="s">
        <v>17</v>
      </c>
      <c r="M654" s="10">
        <f t="shared" si="132"/>
        <v>0</v>
      </c>
      <c r="N654" s="90">
        <v>0</v>
      </c>
      <c r="O654" s="90">
        <v>0</v>
      </c>
      <c r="P654" s="90">
        <v>0</v>
      </c>
      <c r="Q654" s="90">
        <v>0</v>
      </c>
      <c r="R654" s="90">
        <v>0</v>
      </c>
    </row>
    <row r="655" spans="1:18" s="12" customFormat="1" ht="15">
      <c r="A655" s="153"/>
      <c r="B655" s="155"/>
      <c r="C655" s="32"/>
      <c r="D655" s="32"/>
      <c r="E655" s="32"/>
      <c r="F655" s="32"/>
      <c r="G655" s="32"/>
      <c r="H655" s="32"/>
      <c r="I655" s="32"/>
      <c r="J655" s="185"/>
      <c r="K655" s="135"/>
      <c r="L655" s="13" t="s">
        <v>19</v>
      </c>
      <c r="M655" s="10">
        <f t="shared" si="132"/>
        <v>0</v>
      </c>
      <c r="N655" s="90">
        <v>0</v>
      </c>
      <c r="O655" s="90">
        <v>0</v>
      </c>
      <c r="P655" s="90">
        <v>0</v>
      </c>
      <c r="Q655" s="90">
        <v>0</v>
      </c>
      <c r="R655" s="90">
        <v>0</v>
      </c>
    </row>
    <row r="656" spans="1:18" s="12" customFormat="1" ht="15">
      <c r="A656" s="153"/>
      <c r="B656" s="155"/>
      <c r="C656" s="32"/>
      <c r="D656" s="32"/>
      <c r="E656" s="32"/>
      <c r="F656" s="32"/>
      <c r="G656" s="32"/>
      <c r="H656" s="32"/>
      <c r="I656" s="32"/>
      <c r="J656" s="185"/>
      <c r="K656" s="135"/>
      <c r="L656" s="14" t="s">
        <v>20</v>
      </c>
      <c r="M656" s="10">
        <f t="shared" si="132"/>
        <v>0</v>
      </c>
      <c r="N656" s="90">
        <v>0</v>
      </c>
      <c r="O656" s="90">
        <v>0</v>
      </c>
      <c r="P656" s="90">
        <v>0</v>
      </c>
      <c r="Q656" s="90">
        <v>0</v>
      </c>
      <c r="R656" s="90">
        <v>0</v>
      </c>
    </row>
    <row r="657" spans="1:18" s="12" customFormat="1" ht="15">
      <c r="A657" s="144" t="s">
        <v>21</v>
      </c>
      <c r="B657" s="144"/>
      <c r="C657" s="17"/>
      <c r="D657" s="17"/>
      <c r="E657" s="17"/>
      <c r="F657" s="17"/>
      <c r="G657" s="17"/>
      <c r="H657" s="17"/>
      <c r="I657" s="17"/>
      <c r="J657" s="144"/>
      <c r="K657" s="144"/>
      <c r="L657" s="8" t="s">
        <v>17</v>
      </c>
      <c r="M657" s="19">
        <f t="shared" si="132"/>
        <v>0</v>
      </c>
      <c r="N657" s="91">
        <f aca="true" t="shared" si="133" ref="N657:R659">N645+N648+N651+N654</f>
        <v>0</v>
      </c>
      <c r="O657" s="91">
        <f t="shared" si="133"/>
        <v>0</v>
      </c>
      <c r="P657" s="91">
        <f t="shared" si="133"/>
        <v>0</v>
      </c>
      <c r="Q657" s="91">
        <f t="shared" si="133"/>
        <v>0</v>
      </c>
      <c r="R657" s="91">
        <f t="shared" si="133"/>
        <v>0</v>
      </c>
    </row>
    <row r="658" spans="1:18" s="12" customFormat="1" ht="15">
      <c r="A658" s="136"/>
      <c r="B658" s="136"/>
      <c r="C658" s="17"/>
      <c r="D658" s="17"/>
      <c r="E658" s="17"/>
      <c r="F658" s="17"/>
      <c r="G658" s="17"/>
      <c r="H658" s="17"/>
      <c r="I658" s="17"/>
      <c r="J658" s="136"/>
      <c r="K658" s="136"/>
      <c r="L658" s="13" t="s">
        <v>19</v>
      </c>
      <c r="M658" s="22">
        <f t="shared" si="132"/>
        <v>0</v>
      </c>
      <c r="N658" s="92">
        <f t="shared" si="133"/>
        <v>0</v>
      </c>
      <c r="O658" s="92">
        <f t="shared" si="133"/>
        <v>0</v>
      </c>
      <c r="P658" s="92">
        <f t="shared" si="133"/>
        <v>0</v>
      </c>
      <c r="Q658" s="92">
        <f t="shared" si="133"/>
        <v>0</v>
      </c>
      <c r="R658" s="92">
        <f t="shared" si="133"/>
        <v>0</v>
      </c>
    </row>
    <row r="659" spans="1:18" s="12" customFormat="1" ht="15">
      <c r="A659" s="136"/>
      <c r="B659" s="136"/>
      <c r="C659" s="17"/>
      <c r="D659" s="17"/>
      <c r="E659" s="17"/>
      <c r="F659" s="17"/>
      <c r="G659" s="17"/>
      <c r="H659" s="17"/>
      <c r="I659" s="17"/>
      <c r="J659" s="136"/>
      <c r="K659" s="136"/>
      <c r="L659" s="14" t="s">
        <v>20</v>
      </c>
      <c r="M659" s="25">
        <f t="shared" si="132"/>
        <v>466.2</v>
      </c>
      <c r="N659" s="93">
        <f t="shared" si="133"/>
        <v>130</v>
      </c>
      <c r="O659" s="93">
        <f t="shared" si="133"/>
        <v>120</v>
      </c>
      <c r="P659" s="93">
        <f t="shared" si="133"/>
        <v>83</v>
      </c>
      <c r="Q659" s="93">
        <f t="shared" si="133"/>
        <v>83.2</v>
      </c>
      <c r="R659" s="93">
        <f t="shared" si="133"/>
        <v>50</v>
      </c>
    </row>
    <row r="660" spans="1:18" s="12" customFormat="1" ht="15">
      <c r="A660" s="137"/>
      <c r="B660" s="137"/>
      <c r="C660" s="17"/>
      <c r="D660" s="17"/>
      <c r="E660" s="17"/>
      <c r="F660" s="17"/>
      <c r="G660" s="17"/>
      <c r="H660" s="17"/>
      <c r="I660" s="17"/>
      <c r="J660" s="137"/>
      <c r="K660" s="137"/>
      <c r="L660" s="27" t="s">
        <v>21</v>
      </c>
      <c r="M660" s="29">
        <f aca="true" t="shared" si="134" ref="M660:R660">SUM(M657:M659)</f>
        <v>466.2</v>
      </c>
      <c r="N660" s="29">
        <f t="shared" si="134"/>
        <v>130</v>
      </c>
      <c r="O660" s="29">
        <f t="shared" si="134"/>
        <v>120</v>
      </c>
      <c r="P660" s="29">
        <f t="shared" si="134"/>
        <v>83</v>
      </c>
      <c r="Q660" s="29">
        <f t="shared" si="134"/>
        <v>83.2</v>
      </c>
      <c r="R660" s="29">
        <f t="shared" si="134"/>
        <v>50</v>
      </c>
    </row>
    <row r="661" spans="1:18" s="12" customFormat="1" ht="15">
      <c r="A661" s="153"/>
      <c r="B661" s="155"/>
      <c r="C661" s="152">
        <v>750</v>
      </c>
      <c r="D661" s="152">
        <v>50</v>
      </c>
      <c r="E661" s="152">
        <v>50</v>
      </c>
      <c r="F661" s="152">
        <v>150</v>
      </c>
      <c r="G661" s="152">
        <v>150</v>
      </c>
      <c r="H661" s="152">
        <v>150</v>
      </c>
      <c r="I661" s="152">
        <v>200</v>
      </c>
      <c r="J661" s="155" t="s">
        <v>96</v>
      </c>
      <c r="K661" s="157" t="s">
        <v>11</v>
      </c>
      <c r="L661" s="8" t="s">
        <v>17</v>
      </c>
      <c r="M661" s="10">
        <f aca="true" t="shared" si="135" ref="M661:M675">SUM(N661:R661)</f>
        <v>10</v>
      </c>
      <c r="N661" s="90">
        <v>0</v>
      </c>
      <c r="O661" s="90">
        <v>0</v>
      </c>
      <c r="P661" s="90">
        <v>0</v>
      </c>
      <c r="Q661" s="90">
        <v>10</v>
      </c>
      <c r="R661" s="90">
        <v>0</v>
      </c>
    </row>
    <row r="662" spans="1:18" s="12" customFormat="1" ht="15">
      <c r="A662" s="153"/>
      <c r="B662" s="155"/>
      <c r="C662" s="152"/>
      <c r="D662" s="152"/>
      <c r="E662" s="152"/>
      <c r="F662" s="152"/>
      <c r="G662" s="152"/>
      <c r="H662" s="152"/>
      <c r="I662" s="152"/>
      <c r="J662" s="155"/>
      <c r="K662" s="157"/>
      <c r="L662" s="13" t="s">
        <v>19</v>
      </c>
      <c r="M662" s="10">
        <f t="shared" si="135"/>
        <v>0</v>
      </c>
      <c r="N662" s="90">
        <v>0</v>
      </c>
      <c r="O662" s="90">
        <v>0</v>
      </c>
      <c r="P662" s="90">
        <v>0</v>
      </c>
      <c r="Q662" s="90">
        <v>0</v>
      </c>
      <c r="R662" s="90">
        <v>0</v>
      </c>
    </row>
    <row r="663" spans="1:18" s="12" customFormat="1" ht="15">
      <c r="A663" s="153"/>
      <c r="B663" s="155"/>
      <c r="C663" s="31"/>
      <c r="D663" s="31"/>
      <c r="E663" s="31"/>
      <c r="F663" s="31"/>
      <c r="G663" s="31"/>
      <c r="H663" s="31"/>
      <c r="I663" s="31"/>
      <c r="J663" s="155"/>
      <c r="K663" s="157"/>
      <c r="L663" s="14" t="s">
        <v>20</v>
      </c>
      <c r="M663" s="10">
        <f t="shared" si="135"/>
        <v>0</v>
      </c>
      <c r="N663" s="90">
        <v>0</v>
      </c>
      <c r="O663" s="90">
        <v>0</v>
      </c>
      <c r="P663" s="90">
        <v>0</v>
      </c>
      <c r="Q663" s="90">
        <v>0</v>
      </c>
      <c r="R663" s="90">
        <v>0</v>
      </c>
    </row>
    <row r="664" spans="1:18" s="12" customFormat="1" ht="15">
      <c r="A664" s="153"/>
      <c r="B664" s="155"/>
      <c r="C664" s="31"/>
      <c r="D664" s="31"/>
      <c r="E664" s="31"/>
      <c r="F664" s="31"/>
      <c r="G664" s="31"/>
      <c r="H664" s="31"/>
      <c r="I664" s="31"/>
      <c r="J664" s="155"/>
      <c r="K664" s="158" t="s">
        <v>12</v>
      </c>
      <c r="L664" s="8" t="s">
        <v>17</v>
      </c>
      <c r="M664" s="10">
        <f t="shared" si="135"/>
        <v>0</v>
      </c>
      <c r="N664" s="90">
        <v>0</v>
      </c>
      <c r="O664" s="90">
        <v>0</v>
      </c>
      <c r="P664" s="90">
        <v>0</v>
      </c>
      <c r="Q664" s="90">
        <v>0</v>
      </c>
      <c r="R664" s="90">
        <v>0</v>
      </c>
    </row>
    <row r="665" spans="1:18" s="12" customFormat="1" ht="15">
      <c r="A665" s="153"/>
      <c r="B665" s="155"/>
      <c r="C665" s="31"/>
      <c r="D665" s="31"/>
      <c r="E665" s="31"/>
      <c r="F665" s="31"/>
      <c r="G665" s="31"/>
      <c r="H665" s="31"/>
      <c r="I665" s="31"/>
      <c r="J665" s="155"/>
      <c r="K665" s="158"/>
      <c r="L665" s="13" t="s">
        <v>19</v>
      </c>
      <c r="M665" s="10">
        <f t="shared" si="135"/>
        <v>0</v>
      </c>
      <c r="N665" s="90">
        <v>0</v>
      </c>
      <c r="O665" s="90">
        <v>0</v>
      </c>
      <c r="P665" s="90">
        <v>0</v>
      </c>
      <c r="Q665" s="90">
        <v>0</v>
      </c>
      <c r="R665" s="90">
        <v>0</v>
      </c>
    </row>
    <row r="666" spans="1:18" s="12" customFormat="1" ht="15">
      <c r="A666" s="153"/>
      <c r="B666" s="155"/>
      <c r="C666" s="31"/>
      <c r="D666" s="31"/>
      <c r="E666" s="31"/>
      <c r="F666" s="31"/>
      <c r="G666" s="31"/>
      <c r="H666" s="31"/>
      <c r="I666" s="31"/>
      <c r="J666" s="155"/>
      <c r="K666" s="158"/>
      <c r="L666" s="14" t="s">
        <v>20</v>
      </c>
      <c r="M666" s="10">
        <f t="shared" si="135"/>
        <v>0</v>
      </c>
      <c r="N666" s="90">
        <v>0</v>
      </c>
      <c r="O666" s="90">
        <v>0</v>
      </c>
      <c r="P666" s="90">
        <v>0</v>
      </c>
      <c r="Q666" s="90">
        <v>0</v>
      </c>
      <c r="R666" s="90">
        <v>0</v>
      </c>
    </row>
    <row r="667" spans="1:18" s="12" customFormat="1" ht="15">
      <c r="A667" s="153"/>
      <c r="B667" s="155"/>
      <c r="C667" s="31"/>
      <c r="D667" s="31"/>
      <c r="E667" s="31"/>
      <c r="F667" s="31"/>
      <c r="G667" s="31"/>
      <c r="H667" s="31"/>
      <c r="I667" s="31"/>
      <c r="J667" s="155"/>
      <c r="K667" s="135" t="s">
        <v>13</v>
      </c>
      <c r="L667" s="8" t="s">
        <v>17</v>
      </c>
      <c r="M667" s="10">
        <f t="shared" si="135"/>
        <v>0</v>
      </c>
      <c r="N667" s="90">
        <v>0</v>
      </c>
      <c r="O667" s="90">
        <v>0</v>
      </c>
      <c r="P667" s="90">
        <v>0</v>
      </c>
      <c r="Q667" s="90">
        <v>0</v>
      </c>
      <c r="R667" s="90">
        <v>0</v>
      </c>
    </row>
    <row r="668" spans="1:18" s="12" customFormat="1" ht="15">
      <c r="A668" s="153"/>
      <c r="B668" s="155"/>
      <c r="C668" s="31"/>
      <c r="D668" s="31"/>
      <c r="E668" s="31"/>
      <c r="F668" s="31"/>
      <c r="G668" s="31"/>
      <c r="H668" s="31"/>
      <c r="I668" s="31"/>
      <c r="J668" s="155"/>
      <c r="K668" s="135"/>
      <c r="L668" s="13" t="s">
        <v>19</v>
      </c>
      <c r="M668" s="10">
        <f t="shared" si="135"/>
        <v>0</v>
      </c>
      <c r="N668" s="90">
        <v>0</v>
      </c>
      <c r="O668" s="90">
        <v>0</v>
      </c>
      <c r="P668" s="90">
        <v>0</v>
      </c>
      <c r="Q668" s="90">
        <v>0</v>
      </c>
      <c r="R668" s="90">
        <v>0</v>
      </c>
    </row>
    <row r="669" spans="1:18" s="12" customFormat="1" ht="15">
      <c r="A669" s="153"/>
      <c r="B669" s="155"/>
      <c r="C669" s="31"/>
      <c r="D669" s="31"/>
      <c r="E669" s="31"/>
      <c r="F669" s="31"/>
      <c r="G669" s="31"/>
      <c r="H669" s="31"/>
      <c r="I669" s="31"/>
      <c r="J669" s="155"/>
      <c r="K669" s="135"/>
      <c r="L669" s="14" t="s">
        <v>20</v>
      </c>
      <c r="M669" s="10">
        <f t="shared" si="135"/>
        <v>0</v>
      </c>
      <c r="N669" s="90">
        <v>0</v>
      </c>
      <c r="O669" s="90">
        <v>0</v>
      </c>
      <c r="P669" s="90">
        <v>0</v>
      </c>
      <c r="Q669" s="90">
        <v>0</v>
      </c>
      <c r="R669" s="90">
        <v>0</v>
      </c>
    </row>
    <row r="670" spans="1:18" s="12" customFormat="1" ht="15">
      <c r="A670" s="153"/>
      <c r="B670" s="155"/>
      <c r="C670" s="31"/>
      <c r="D670" s="31"/>
      <c r="E670" s="31"/>
      <c r="F670" s="31"/>
      <c r="G670" s="31"/>
      <c r="H670" s="31"/>
      <c r="I670" s="31"/>
      <c r="J670" s="155"/>
      <c r="K670" s="135" t="s">
        <v>14</v>
      </c>
      <c r="L670" s="8" t="s">
        <v>17</v>
      </c>
      <c r="M670" s="10">
        <f t="shared" si="135"/>
        <v>0</v>
      </c>
      <c r="N670" s="90">
        <v>0</v>
      </c>
      <c r="O670" s="90">
        <v>0</v>
      </c>
      <c r="P670" s="90">
        <v>0</v>
      </c>
      <c r="Q670" s="90">
        <v>0</v>
      </c>
      <c r="R670" s="90">
        <v>0</v>
      </c>
    </row>
    <row r="671" spans="1:18" s="12" customFormat="1" ht="15">
      <c r="A671" s="153"/>
      <c r="B671" s="155"/>
      <c r="C671" s="31"/>
      <c r="D671" s="31"/>
      <c r="E671" s="31"/>
      <c r="F671" s="31"/>
      <c r="G671" s="31"/>
      <c r="H671" s="31"/>
      <c r="I671" s="31"/>
      <c r="J671" s="155"/>
      <c r="K671" s="135"/>
      <c r="L671" s="13" t="s">
        <v>19</v>
      </c>
      <c r="M671" s="10">
        <f t="shared" si="135"/>
        <v>0</v>
      </c>
      <c r="N671" s="90">
        <v>0</v>
      </c>
      <c r="O671" s="90">
        <v>0</v>
      </c>
      <c r="P671" s="90">
        <v>0</v>
      </c>
      <c r="Q671" s="90">
        <v>0</v>
      </c>
      <c r="R671" s="90">
        <v>0</v>
      </c>
    </row>
    <row r="672" spans="1:18" s="12" customFormat="1" ht="15">
      <c r="A672" s="153"/>
      <c r="B672" s="155"/>
      <c r="C672" s="31"/>
      <c r="D672" s="31"/>
      <c r="E672" s="31"/>
      <c r="F672" s="31"/>
      <c r="G672" s="31"/>
      <c r="H672" s="31"/>
      <c r="I672" s="31"/>
      <c r="J672" s="155"/>
      <c r="K672" s="135"/>
      <c r="L672" s="14" t="s">
        <v>20</v>
      </c>
      <c r="M672" s="10">
        <f t="shared" si="135"/>
        <v>0</v>
      </c>
      <c r="N672" s="90">
        <v>0</v>
      </c>
      <c r="O672" s="90">
        <v>0</v>
      </c>
      <c r="P672" s="90">
        <v>0</v>
      </c>
      <c r="Q672" s="90">
        <v>0</v>
      </c>
      <c r="R672" s="90">
        <v>0</v>
      </c>
    </row>
    <row r="673" spans="1:18" s="12" customFormat="1" ht="15">
      <c r="A673" s="144" t="s">
        <v>21</v>
      </c>
      <c r="B673" s="144"/>
      <c r="C673" s="17"/>
      <c r="D673" s="17"/>
      <c r="E673" s="17"/>
      <c r="F673" s="17"/>
      <c r="G673" s="17"/>
      <c r="H673" s="17"/>
      <c r="I673" s="17"/>
      <c r="J673" s="144"/>
      <c r="K673" s="144"/>
      <c r="L673" s="8" t="s">
        <v>17</v>
      </c>
      <c r="M673" s="19">
        <f t="shared" si="135"/>
        <v>10</v>
      </c>
      <c r="N673" s="91">
        <f aca="true" t="shared" si="136" ref="N673:R675">N661+N664+N667+N670</f>
        <v>0</v>
      </c>
      <c r="O673" s="91">
        <f t="shared" si="136"/>
        <v>0</v>
      </c>
      <c r="P673" s="91">
        <f t="shared" si="136"/>
        <v>0</v>
      </c>
      <c r="Q673" s="91">
        <f t="shared" si="136"/>
        <v>10</v>
      </c>
      <c r="R673" s="91">
        <f t="shared" si="136"/>
        <v>0</v>
      </c>
    </row>
    <row r="674" spans="1:18" s="12" customFormat="1" ht="15">
      <c r="A674" s="136"/>
      <c r="B674" s="136"/>
      <c r="C674" s="17"/>
      <c r="D674" s="17"/>
      <c r="E674" s="17"/>
      <c r="F674" s="17"/>
      <c r="G674" s="17"/>
      <c r="H674" s="17"/>
      <c r="I674" s="17"/>
      <c r="J674" s="136"/>
      <c r="K674" s="136"/>
      <c r="L674" s="13" t="s">
        <v>19</v>
      </c>
      <c r="M674" s="22">
        <f t="shared" si="135"/>
        <v>0</v>
      </c>
      <c r="N674" s="92">
        <f t="shared" si="136"/>
        <v>0</v>
      </c>
      <c r="O674" s="92">
        <f t="shared" si="136"/>
        <v>0</v>
      </c>
      <c r="P674" s="92">
        <f t="shared" si="136"/>
        <v>0</v>
      </c>
      <c r="Q674" s="92">
        <f t="shared" si="136"/>
        <v>0</v>
      </c>
      <c r="R674" s="92">
        <f t="shared" si="136"/>
        <v>0</v>
      </c>
    </row>
    <row r="675" spans="1:18" s="12" customFormat="1" ht="15">
      <c r="A675" s="136"/>
      <c r="B675" s="136"/>
      <c r="C675" s="17"/>
      <c r="D675" s="17"/>
      <c r="E675" s="17"/>
      <c r="F675" s="17"/>
      <c r="G675" s="17"/>
      <c r="H675" s="17"/>
      <c r="I675" s="17"/>
      <c r="J675" s="136"/>
      <c r="K675" s="136"/>
      <c r="L675" s="14" t="s">
        <v>20</v>
      </c>
      <c r="M675" s="25">
        <f t="shared" si="135"/>
        <v>0</v>
      </c>
      <c r="N675" s="93">
        <f t="shared" si="136"/>
        <v>0</v>
      </c>
      <c r="O675" s="93">
        <f t="shared" si="136"/>
        <v>0</v>
      </c>
      <c r="P675" s="93">
        <f t="shared" si="136"/>
        <v>0</v>
      </c>
      <c r="Q675" s="93">
        <f t="shared" si="136"/>
        <v>0</v>
      </c>
      <c r="R675" s="93">
        <f t="shared" si="136"/>
        <v>0</v>
      </c>
    </row>
    <row r="676" spans="1:18" s="12" customFormat="1" ht="15">
      <c r="A676" s="137"/>
      <c r="B676" s="137"/>
      <c r="C676" s="17"/>
      <c r="D676" s="17"/>
      <c r="E676" s="17"/>
      <c r="F676" s="17"/>
      <c r="G676" s="17"/>
      <c r="H676" s="17"/>
      <c r="I676" s="17"/>
      <c r="J676" s="137"/>
      <c r="K676" s="137"/>
      <c r="L676" s="27" t="s">
        <v>21</v>
      </c>
      <c r="M676" s="29">
        <f aca="true" t="shared" si="137" ref="M676:R676">SUM(M673:M675)</f>
        <v>10</v>
      </c>
      <c r="N676" s="29">
        <f t="shared" si="137"/>
        <v>0</v>
      </c>
      <c r="O676" s="29">
        <f t="shared" si="137"/>
        <v>0</v>
      </c>
      <c r="P676" s="29">
        <f t="shared" si="137"/>
        <v>0</v>
      </c>
      <c r="Q676" s="29">
        <f t="shared" si="137"/>
        <v>10</v>
      </c>
      <c r="R676" s="29">
        <f t="shared" si="137"/>
        <v>0</v>
      </c>
    </row>
    <row r="677" spans="1:18" s="12" customFormat="1" ht="15">
      <c r="A677" s="153"/>
      <c r="B677" s="155"/>
      <c r="C677" s="31">
        <v>50550</v>
      </c>
      <c r="D677" s="31">
        <v>6933</v>
      </c>
      <c r="E677" s="31">
        <v>7572</v>
      </c>
      <c r="F677" s="31">
        <v>8212</v>
      </c>
      <c r="G677" s="31">
        <v>8851</v>
      </c>
      <c r="H677" s="31">
        <v>9491</v>
      </c>
      <c r="I677" s="31">
        <v>9491</v>
      </c>
      <c r="J677" s="155" t="s">
        <v>97</v>
      </c>
      <c r="K677" s="157" t="s">
        <v>11</v>
      </c>
      <c r="L677" s="8" t="s">
        <v>17</v>
      </c>
      <c r="M677" s="10">
        <f aca="true" t="shared" si="138" ref="M677:M691">SUM(N677:R677)</f>
        <v>0</v>
      </c>
      <c r="N677" s="90">
        <v>0</v>
      </c>
      <c r="O677" s="90">
        <v>0</v>
      </c>
      <c r="P677" s="90">
        <v>0</v>
      </c>
      <c r="Q677" s="90">
        <v>0</v>
      </c>
      <c r="R677" s="90">
        <v>0</v>
      </c>
    </row>
    <row r="678" spans="1:18" s="12" customFormat="1" ht="15">
      <c r="A678" s="153"/>
      <c r="B678" s="155"/>
      <c r="C678" s="31"/>
      <c r="D678" s="31"/>
      <c r="E678" s="31"/>
      <c r="F678" s="31"/>
      <c r="G678" s="31"/>
      <c r="H678" s="31"/>
      <c r="I678" s="31"/>
      <c r="J678" s="155"/>
      <c r="K678" s="157"/>
      <c r="L678" s="13" t="s">
        <v>19</v>
      </c>
      <c r="M678" s="10">
        <f t="shared" si="138"/>
        <v>0</v>
      </c>
      <c r="N678" s="90">
        <v>0</v>
      </c>
      <c r="O678" s="90">
        <v>0</v>
      </c>
      <c r="P678" s="90">
        <v>0</v>
      </c>
      <c r="Q678" s="90">
        <v>0</v>
      </c>
      <c r="R678" s="90">
        <v>0</v>
      </c>
    </row>
    <row r="679" spans="1:18" s="12" customFormat="1" ht="15">
      <c r="A679" s="153"/>
      <c r="B679" s="155"/>
      <c r="C679" s="31"/>
      <c r="D679" s="31"/>
      <c r="E679" s="31"/>
      <c r="F679" s="31"/>
      <c r="G679" s="31"/>
      <c r="H679" s="31"/>
      <c r="I679" s="31"/>
      <c r="J679" s="155"/>
      <c r="K679" s="157"/>
      <c r="L679" s="14" t="s">
        <v>20</v>
      </c>
      <c r="M679" s="10">
        <f t="shared" si="138"/>
        <v>605</v>
      </c>
      <c r="N679" s="90">
        <v>115</v>
      </c>
      <c r="O679" s="90">
        <v>120</v>
      </c>
      <c r="P679" s="90">
        <v>120</v>
      </c>
      <c r="Q679" s="90">
        <v>125</v>
      </c>
      <c r="R679" s="90">
        <v>125</v>
      </c>
    </row>
    <row r="680" spans="1:18" s="12" customFormat="1" ht="15">
      <c r="A680" s="153"/>
      <c r="B680" s="155"/>
      <c r="C680" s="31"/>
      <c r="D680" s="31"/>
      <c r="E680" s="31"/>
      <c r="F680" s="31"/>
      <c r="G680" s="31"/>
      <c r="H680" s="31"/>
      <c r="I680" s="31"/>
      <c r="J680" s="155"/>
      <c r="K680" s="158" t="s">
        <v>12</v>
      </c>
      <c r="L680" s="8" t="s">
        <v>17</v>
      </c>
      <c r="M680" s="10">
        <f t="shared" si="138"/>
        <v>0</v>
      </c>
      <c r="N680" s="90">
        <v>0</v>
      </c>
      <c r="O680" s="90">
        <v>0</v>
      </c>
      <c r="P680" s="90">
        <v>0</v>
      </c>
      <c r="Q680" s="90">
        <v>0</v>
      </c>
      <c r="R680" s="90">
        <v>0</v>
      </c>
    </row>
    <row r="681" spans="1:18" s="12" customFormat="1" ht="15">
      <c r="A681" s="153"/>
      <c r="B681" s="155"/>
      <c r="C681" s="31"/>
      <c r="D681" s="31"/>
      <c r="E681" s="31"/>
      <c r="F681" s="31"/>
      <c r="G681" s="31"/>
      <c r="H681" s="31"/>
      <c r="I681" s="31"/>
      <c r="J681" s="155"/>
      <c r="K681" s="158"/>
      <c r="L681" s="13" t="s">
        <v>19</v>
      </c>
      <c r="M681" s="10">
        <f t="shared" si="138"/>
        <v>1500</v>
      </c>
      <c r="N681" s="90">
        <v>300</v>
      </c>
      <c r="O681" s="90">
        <v>300</v>
      </c>
      <c r="P681" s="90">
        <v>300</v>
      </c>
      <c r="Q681" s="90">
        <v>300</v>
      </c>
      <c r="R681" s="90">
        <v>300</v>
      </c>
    </row>
    <row r="682" spans="1:18" s="12" customFormat="1" ht="15">
      <c r="A682" s="153"/>
      <c r="B682" s="155"/>
      <c r="C682" s="31"/>
      <c r="D682" s="31"/>
      <c r="E682" s="31"/>
      <c r="F682" s="31"/>
      <c r="G682" s="31"/>
      <c r="H682" s="31"/>
      <c r="I682" s="31"/>
      <c r="J682" s="155"/>
      <c r="K682" s="158"/>
      <c r="L682" s="14" t="s">
        <v>20</v>
      </c>
      <c r="M682" s="10">
        <f t="shared" si="138"/>
        <v>0</v>
      </c>
      <c r="N682" s="90"/>
      <c r="O682" s="90"/>
      <c r="P682" s="90"/>
      <c r="Q682" s="90"/>
      <c r="R682" s="90"/>
    </row>
    <row r="683" spans="1:18" s="12" customFormat="1" ht="15">
      <c r="A683" s="153"/>
      <c r="B683" s="155"/>
      <c r="C683" s="31"/>
      <c r="D683" s="31"/>
      <c r="E683" s="31"/>
      <c r="F683" s="31"/>
      <c r="G683" s="31"/>
      <c r="H683" s="31"/>
      <c r="I683" s="31"/>
      <c r="J683" s="155"/>
      <c r="K683" s="135" t="s">
        <v>13</v>
      </c>
      <c r="L683" s="8" t="s">
        <v>17</v>
      </c>
      <c r="M683" s="10">
        <f t="shared" si="138"/>
        <v>0</v>
      </c>
      <c r="N683" s="90">
        <v>0</v>
      </c>
      <c r="O683" s="90">
        <v>0</v>
      </c>
      <c r="P683" s="90">
        <v>0</v>
      </c>
      <c r="Q683" s="90">
        <v>0</v>
      </c>
      <c r="R683" s="90">
        <v>0</v>
      </c>
    </row>
    <row r="684" spans="1:18" s="12" customFormat="1" ht="15">
      <c r="A684" s="153"/>
      <c r="B684" s="155"/>
      <c r="C684" s="31"/>
      <c r="D684" s="31"/>
      <c r="E684" s="31"/>
      <c r="F684" s="31"/>
      <c r="G684" s="31"/>
      <c r="H684" s="31"/>
      <c r="I684" s="31"/>
      <c r="J684" s="155"/>
      <c r="K684" s="135"/>
      <c r="L684" s="13" t="s">
        <v>19</v>
      </c>
      <c r="M684" s="10">
        <f t="shared" si="138"/>
        <v>0</v>
      </c>
      <c r="N684" s="90">
        <v>0</v>
      </c>
      <c r="O684" s="90">
        <v>0</v>
      </c>
      <c r="P684" s="90">
        <v>0</v>
      </c>
      <c r="Q684" s="90">
        <v>0</v>
      </c>
      <c r="R684" s="90">
        <v>0</v>
      </c>
    </row>
    <row r="685" spans="1:18" s="12" customFormat="1" ht="15">
      <c r="A685" s="153"/>
      <c r="B685" s="155"/>
      <c r="C685" s="31"/>
      <c r="D685" s="31"/>
      <c r="E685" s="31"/>
      <c r="F685" s="31"/>
      <c r="G685" s="31"/>
      <c r="H685" s="31"/>
      <c r="I685" s="31"/>
      <c r="J685" s="155"/>
      <c r="K685" s="135"/>
      <c r="L685" s="14" t="s">
        <v>20</v>
      </c>
      <c r="M685" s="10">
        <f t="shared" si="138"/>
        <v>500</v>
      </c>
      <c r="N685" s="90">
        <v>100</v>
      </c>
      <c r="O685" s="90">
        <v>100</v>
      </c>
      <c r="P685" s="90">
        <v>100</v>
      </c>
      <c r="Q685" s="90">
        <v>100</v>
      </c>
      <c r="R685" s="90">
        <v>100</v>
      </c>
    </row>
    <row r="686" spans="1:18" s="12" customFormat="1" ht="15">
      <c r="A686" s="153"/>
      <c r="B686" s="155"/>
      <c r="C686" s="31"/>
      <c r="D686" s="31"/>
      <c r="E686" s="31"/>
      <c r="F686" s="31"/>
      <c r="G686" s="31"/>
      <c r="H686" s="31"/>
      <c r="I686" s="31"/>
      <c r="J686" s="155"/>
      <c r="K686" s="135" t="s">
        <v>14</v>
      </c>
      <c r="L686" s="8" t="s">
        <v>17</v>
      </c>
      <c r="M686" s="10">
        <f t="shared" si="138"/>
        <v>29</v>
      </c>
      <c r="N686" s="90">
        <v>5.8</v>
      </c>
      <c r="O686" s="90">
        <v>5.8</v>
      </c>
      <c r="P686" s="90">
        <v>5.8</v>
      </c>
      <c r="Q686" s="90">
        <v>5.8</v>
      </c>
      <c r="R686" s="90">
        <v>5.8</v>
      </c>
    </row>
    <row r="687" spans="1:18" s="12" customFormat="1" ht="15">
      <c r="A687" s="153"/>
      <c r="B687" s="155"/>
      <c r="C687" s="31"/>
      <c r="D687" s="31"/>
      <c r="E687" s="31"/>
      <c r="F687" s="31"/>
      <c r="G687" s="31"/>
      <c r="H687" s="31"/>
      <c r="I687" s="31"/>
      <c r="J687" s="155"/>
      <c r="K687" s="135"/>
      <c r="L687" s="13" t="s">
        <v>19</v>
      </c>
      <c r="M687" s="10">
        <f t="shared" si="138"/>
        <v>0</v>
      </c>
      <c r="N687" s="90">
        <v>0</v>
      </c>
      <c r="O687" s="90">
        <v>0</v>
      </c>
      <c r="P687" s="90">
        <v>0</v>
      </c>
      <c r="Q687" s="90">
        <v>0</v>
      </c>
      <c r="R687" s="90">
        <v>0</v>
      </c>
    </row>
    <row r="688" spans="1:18" s="12" customFormat="1" ht="15">
      <c r="A688" s="153"/>
      <c r="B688" s="155"/>
      <c r="C688" s="31"/>
      <c r="D688" s="31"/>
      <c r="E688" s="31"/>
      <c r="F688" s="31"/>
      <c r="G688" s="31"/>
      <c r="H688" s="31"/>
      <c r="I688" s="31"/>
      <c r="J688" s="155"/>
      <c r="K688" s="135"/>
      <c r="L688" s="14" t="s">
        <v>20</v>
      </c>
      <c r="M688" s="10">
        <f t="shared" si="138"/>
        <v>0</v>
      </c>
      <c r="N688" s="90">
        <v>0</v>
      </c>
      <c r="O688" s="90">
        <v>0</v>
      </c>
      <c r="P688" s="90">
        <v>0</v>
      </c>
      <c r="Q688" s="90">
        <v>0</v>
      </c>
      <c r="R688" s="90">
        <v>0</v>
      </c>
    </row>
    <row r="689" spans="1:18" s="12" customFormat="1" ht="15">
      <c r="A689" s="144" t="s">
        <v>21</v>
      </c>
      <c r="B689" s="144"/>
      <c r="C689" s="17"/>
      <c r="D689" s="17"/>
      <c r="E689" s="17"/>
      <c r="F689" s="17"/>
      <c r="G689" s="17"/>
      <c r="H689" s="17"/>
      <c r="I689" s="17"/>
      <c r="J689" s="144"/>
      <c r="K689" s="144"/>
      <c r="L689" s="8" t="s">
        <v>17</v>
      </c>
      <c r="M689" s="19">
        <f t="shared" si="138"/>
        <v>29</v>
      </c>
      <c r="N689" s="91">
        <f aca="true" t="shared" si="139" ref="N689:R691">N677+N680+N683+N686</f>
        <v>5.8</v>
      </c>
      <c r="O689" s="91">
        <f t="shared" si="139"/>
        <v>5.8</v>
      </c>
      <c r="P689" s="91">
        <f t="shared" si="139"/>
        <v>5.8</v>
      </c>
      <c r="Q689" s="91">
        <f t="shared" si="139"/>
        <v>5.8</v>
      </c>
      <c r="R689" s="91">
        <f t="shared" si="139"/>
        <v>5.8</v>
      </c>
    </row>
    <row r="690" spans="1:18" s="12" customFormat="1" ht="15">
      <c r="A690" s="136"/>
      <c r="B690" s="136"/>
      <c r="C690" s="17"/>
      <c r="D690" s="17"/>
      <c r="E690" s="17"/>
      <c r="F690" s="17"/>
      <c r="G690" s="17"/>
      <c r="H690" s="17"/>
      <c r="I690" s="17"/>
      <c r="J690" s="136"/>
      <c r="K690" s="136"/>
      <c r="L690" s="13" t="s">
        <v>19</v>
      </c>
      <c r="M690" s="22">
        <f t="shared" si="138"/>
        <v>1500</v>
      </c>
      <c r="N690" s="92">
        <f t="shared" si="139"/>
        <v>300</v>
      </c>
      <c r="O690" s="92">
        <f t="shared" si="139"/>
        <v>300</v>
      </c>
      <c r="P690" s="92">
        <f t="shared" si="139"/>
        <v>300</v>
      </c>
      <c r="Q690" s="92">
        <f t="shared" si="139"/>
        <v>300</v>
      </c>
      <c r="R690" s="92">
        <f t="shared" si="139"/>
        <v>300</v>
      </c>
    </row>
    <row r="691" spans="1:18" s="12" customFormat="1" ht="15">
      <c r="A691" s="136"/>
      <c r="B691" s="136"/>
      <c r="C691" s="17"/>
      <c r="D691" s="17"/>
      <c r="E691" s="17"/>
      <c r="F691" s="17"/>
      <c r="G691" s="17"/>
      <c r="H691" s="17"/>
      <c r="I691" s="17"/>
      <c r="J691" s="136"/>
      <c r="K691" s="136"/>
      <c r="L691" s="14" t="s">
        <v>20</v>
      </c>
      <c r="M691" s="25">
        <f t="shared" si="138"/>
        <v>1105</v>
      </c>
      <c r="N691" s="93">
        <f t="shared" si="139"/>
        <v>215</v>
      </c>
      <c r="O691" s="93">
        <f t="shared" si="139"/>
        <v>220</v>
      </c>
      <c r="P691" s="93">
        <f t="shared" si="139"/>
        <v>220</v>
      </c>
      <c r="Q691" s="93">
        <f t="shared" si="139"/>
        <v>225</v>
      </c>
      <c r="R691" s="93">
        <f t="shared" si="139"/>
        <v>225</v>
      </c>
    </row>
    <row r="692" spans="1:18" s="12" customFormat="1" ht="15">
      <c r="A692" s="137"/>
      <c r="B692" s="137"/>
      <c r="C692" s="17"/>
      <c r="D692" s="17"/>
      <c r="E692" s="17"/>
      <c r="F692" s="17"/>
      <c r="G692" s="17"/>
      <c r="H692" s="17"/>
      <c r="I692" s="17"/>
      <c r="J692" s="137"/>
      <c r="K692" s="137"/>
      <c r="L692" s="27" t="s">
        <v>21</v>
      </c>
      <c r="M692" s="29">
        <f aca="true" t="shared" si="140" ref="M692:R692">SUM(M689:M691)</f>
        <v>2634</v>
      </c>
      <c r="N692" s="29">
        <f t="shared" si="140"/>
        <v>520.8</v>
      </c>
      <c r="O692" s="29">
        <f t="shared" si="140"/>
        <v>525.8</v>
      </c>
      <c r="P692" s="29">
        <f t="shared" si="140"/>
        <v>525.8</v>
      </c>
      <c r="Q692" s="29">
        <f t="shared" si="140"/>
        <v>530.8</v>
      </c>
      <c r="R692" s="29">
        <f t="shared" si="140"/>
        <v>530.8</v>
      </c>
    </row>
    <row r="693" spans="1:18" s="12" customFormat="1" ht="15">
      <c r="A693" s="153"/>
      <c r="B693" s="155"/>
      <c r="C693" s="31">
        <v>50550</v>
      </c>
      <c r="D693" s="31">
        <v>6933</v>
      </c>
      <c r="E693" s="31">
        <v>7572</v>
      </c>
      <c r="F693" s="31">
        <v>8212</v>
      </c>
      <c r="G693" s="31">
        <v>8851</v>
      </c>
      <c r="H693" s="31">
        <v>9491</v>
      </c>
      <c r="I693" s="31">
        <v>9491</v>
      </c>
      <c r="J693" s="155" t="s">
        <v>135</v>
      </c>
      <c r="K693" s="157" t="s">
        <v>11</v>
      </c>
      <c r="L693" s="8" t="s">
        <v>17</v>
      </c>
      <c r="M693" s="10">
        <f aca="true" t="shared" si="141" ref="M693:M707">SUM(N693:R693)</f>
        <v>5</v>
      </c>
      <c r="N693" s="90">
        <v>0</v>
      </c>
      <c r="O693" s="90">
        <v>0</v>
      </c>
      <c r="P693" s="90">
        <v>0</v>
      </c>
      <c r="Q693" s="90">
        <v>5</v>
      </c>
      <c r="R693" s="90">
        <v>0</v>
      </c>
    </row>
    <row r="694" spans="1:18" s="12" customFormat="1" ht="15">
      <c r="A694" s="153"/>
      <c r="B694" s="155"/>
      <c r="C694" s="31"/>
      <c r="D694" s="31"/>
      <c r="E694" s="31"/>
      <c r="F694" s="31"/>
      <c r="G694" s="31"/>
      <c r="H694" s="31"/>
      <c r="I694" s="31"/>
      <c r="J694" s="155"/>
      <c r="K694" s="157"/>
      <c r="L694" s="13" t="s">
        <v>19</v>
      </c>
      <c r="M694" s="10">
        <f t="shared" si="141"/>
        <v>0</v>
      </c>
      <c r="N694" s="90">
        <v>0</v>
      </c>
      <c r="O694" s="90">
        <v>0</v>
      </c>
      <c r="P694" s="90">
        <v>0</v>
      </c>
      <c r="Q694" s="90">
        <v>0</v>
      </c>
      <c r="R694" s="90">
        <v>0</v>
      </c>
    </row>
    <row r="695" spans="1:18" s="12" customFormat="1" ht="15">
      <c r="A695" s="153"/>
      <c r="B695" s="155"/>
      <c r="C695" s="31"/>
      <c r="D695" s="31"/>
      <c r="E695" s="31"/>
      <c r="F695" s="31"/>
      <c r="G695" s="31"/>
      <c r="H695" s="31"/>
      <c r="I695" s="31"/>
      <c r="J695" s="155"/>
      <c r="K695" s="157"/>
      <c r="L695" s="14" t="s">
        <v>20</v>
      </c>
      <c r="M695" s="10">
        <f t="shared" si="141"/>
        <v>631</v>
      </c>
      <c r="N695" s="90">
        <v>311</v>
      </c>
      <c r="O695" s="90">
        <v>80</v>
      </c>
      <c r="P695" s="90">
        <v>80</v>
      </c>
      <c r="Q695" s="90">
        <v>80</v>
      </c>
      <c r="R695" s="90">
        <v>80</v>
      </c>
    </row>
    <row r="696" spans="1:18" s="12" customFormat="1" ht="15">
      <c r="A696" s="153"/>
      <c r="B696" s="155"/>
      <c r="C696" s="31"/>
      <c r="D696" s="31"/>
      <c r="E696" s="31"/>
      <c r="F696" s="31"/>
      <c r="G696" s="31"/>
      <c r="H696" s="31"/>
      <c r="I696" s="31"/>
      <c r="J696" s="155"/>
      <c r="K696" s="158" t="s">
        <v>12</v>
      </c>
      <c r="L696" s="8" t="s">
        <v>17</v>
      </c>
      <c r="M696" s="10">
        <f t="shared" si="141"/>
        <v>0</v>
      </c>
      <c r="N696" s="90">
        <v>0</v>
      </c>
      <c r="O696" s="90">
        <v>0</v>
      </c>
      <c r="P696" s="90">
        <v>0</v>
      </c>
      <c r="Q696" s="90">
        <v>0</v>
      </c>
      <c r="R696" s="90">
        <v>0</v>
      </c>
    </row>
    <row r="697" spans="1:18" s="12" customFormat="1" ht="15">
      <c r="A697" s="153"/>
      <c r="B697" s="155"/>
      <c r="C697" s="31"/>
      <c r="D697" s="31"/>
      <c r="E697" s="31"/>
      <c r="F697" s="31"/>
      <c r="G697" s="31"/>
      <c r="H697" s="31"/>
      <c r="I697" s="31"/>
      <c r="J697" s="155"/>
      <c r="K697" s="158"/>
      <c r="L697" s="13" t="s">
        <v>19</v>
      </c>
      <c r="M697" s="10">
        <f t="shared" si="141"/>
        <v>0</v>
      </c>
      <c r="N697" s="90">
        <v>0</v>
      </c>
      <c r="O697" s="90">
        <v>0</v>
      </c>
      <c r="P697" s="90">
        <v>0</v>
      </c>
      <c r="Q697" s="90">
        <v>0</v>
      </c>
      <c r="R697" s="90">
        <v>0</v>
      </c>
    </row>
    <row r="698" spans="1:18" s="12" customFormat="1" ht="15">
      <c r="A698" s="153"/>
      <c r="B698" s="155"/>
      <c r="C698" s="31"/>
      <c r="D698" s="31"/>
      <c r="E698" s="31"/>
      <c r="F698" s="31"/>
      <c r="G698" s="31"/>
      <c r="H698" s="31"/>
      <c r="I698" s="31"/>
      <c r="J698" s="155"/>
      <c r="K698" s="158"/>
      <c r="L698" s="14" t="s">
        <v>20</v>
      </c>
      <c r="M698" s="10">
        <f t="shared" si="141"/>
        <v>732.5</v>
      </c>
      <c r="N698" s="90">
        <v>146.5</v>
      </c>
      <c r="O698" s="90">
        <v>146.5</v>
      </c>
      <c r="P698" s="90">
        <v>146.5</v>
      </c>
      <c r="Q698" s="90">
        <v>146.5</v>
      </c>
      <c r="R698" s="90">
        <v>146.5</v>
      </c>
    </row>
    <row r="699" spans="1:18" s="12" customFormat="1" ht="15">
      <c r="A699" s="153"/>
      <c r="B699" s="155"/>
      <c r="C699" s="31"/>
      <c r="D699" s="31"/>
      <c r="E699" s="31"/>
      <c r="F699" s="31"/>
      <c r="G699" s="31"/>
      <c r="H699" s="31"/>
      <c r="I699" s="31"/>
      <c r="J699" s="155"/>
      <c r="K699" s="135" t="s">
        <v>13</v>
      </c>
      <c r="L699" s="8" t="s">
        <v>17</v>
      </c>
      <c r="M699" s="10">
        <f t="shared" si="141"/>
        <v>0</v>
      </c>
      <c r="N699" s="90">
        <v>0</v>
      </c>
      <c r="O699" s="90">
        <v>0</v>
      </c>
      <c r="P699" s="90">
        <v>0</v>
      </c>
      <c r="Q699" s="90">
        <v>0</v>
      </c>
      <c r="R699" s="90">
        <v>0</v>
      </c>
    </row>
    <row r="700" spans="1:18" s="12" customFormat="1" ht="15">
      <c r="A700" s="153"/>
      <c r="B700" s="155"/>
      <c r="C700" s="31"/>
      <c r="D700" s="31"/>
      <c r="E700" s="31"/>
      <c r="F700" s="31"/>
      <c r="G700" s="31"/>
      <c r="H700" s="31"/>
      <c r="I700" s="31"/>
      <c r="J700" s="155"/>
      <c r="K700" s="135"/>
      <c r="L700" s="13" t="s">
        <v>19</v>
      </c>
      <c r="M700" s="10">
        <f t="shared" si="141"/>
        <v>0</v>
      </c>
      <c r="N700" s="90">
        <v>0</v>
      </c>
      <c r="O700" s="90">
        <v>0</v>
      </c>
      <c r="P700" s="90">
        <v>0</v>
      </c>
      <c r="Q700" s="90">
        <v>0</v>
      </c>
      <c r="R700" s="90">
        <v>0</v>
      </c>
    </row>
    <row r="701" spans="1:18" s="12" customFormat="1" ht="15">
      <c r="A701" s="153"/>
      <c r="B701" s="155"/>
      <c r="C701" s="31"/>
      <c r="D701" s="31"/>
      <c r="E701" s="31"/>
      <c r="F701" s="31"/>
      <c r="G701" s="31"/>
      <c r="H701" s="31"/>
      <c r="I701" s="31"/>
      <c r="J701" s="155"/>
      <c r="K701" s="135"/>
      <c r="L701" s="14" t="s">
        <v>20</v>
      </c>
      <c r="M701" s="10">
        <f t="shared" si="141"/>
        <v>0</v>
      </c>
      <c r="N701" s="90">
        <v>0</v>
      </c>
      <c r="O701" s="90">
        <v>0</v>
      </c>
      <c r="P701" s="90">
        <v>0</v>
      </c>
      <c r="Q701" s="90">
        <v>0</v>
      </c>
      <c r="R701" s="90">
        <v>0</v>
      </c>
    </row>
    <row r="702" spans="1:18" s="12" customFormat="1" ht="15">
      <c r="A702" s="153"/>
      <c r="B702" s="155"/>
      <c r="C702" s="31"/>
      <c r="D702" s="31"/>
      <c r="E702" s="31"/>
      <c r="F702" s="31"/>
      <c r="G702" s="31"/>
      <c r="H702" s="31"/>
      <c r="I702" s="31"/>
      <c r="J702" s="155"/>
      <c r="K702" s="135" t="s">
        <v>14</v>
      </c>
      <c r="L702" s="8" t="s">
        <v>17</v>
      </c>
      <c r="M702" s="10">
        <f t="shared" si="141"/>
        <v>0</v>
      </c>
      <c r="N702" s="90">
        <v>0</v>
      </c>
      <c r="O702" s="90">
        <v>0</v>
      </c>
      <c r="P702" s="90">
        <v>0</v>
      </c>
      <c r="Q702" s="90">
        <v>0</v>
      </c>
      <c r="R702" s="90">
        <v>0</v>
      </c>
    </row>
    <row r="703" spans="1:18" s="12" customFormat="1" ht="15">
      <c r="A703" s="153"/>
      <c r="B703" s="155"/>
      <c r="C703" s="31"/>
      <c r="D703" s="31"/>
      <c r="E703" s="31"/>
      <c r="F703" s="31"/>
      <c r="G703" s="31"/>
      <c r="H703" s="31"/>
      <c r="I703" s="31"/>
      <c r="J703" s="155"/>
      <c r="K703" s="135"/>
      <c r="L703" s="13" t="s">
        <v>19</v>
      </c>
      <c r="M703" s="10">
        <f t="shared" si="141"/>
        <v>0</v>
      </c>
      <c r="N703" s="90">
        <v>0</v>
      </c>
      <c r="O703" s="90">
        <v>0</v>
      </c>
      <c r="P703" s="90">
        <v>0</v>
      </c>
      <c r="Q703" s="90">
        <v>0</v>
      </c>
      <c r="R703" s="90">
        <v>0</v>
      </c>
    </row>
    <row r="704" spans="1:18" s="12" customFormat="1" ht="15">
      <c r="A704" s="153"/>
      <c r="B704" s="155"/>
      <c r="C704" s="31"/>
      <c r="D704" s="31"/>
      <c r="E704" s="31"/>
      <c r="F704" s="31"/>
      <c r="G704" s="31"/>
      <c r="H704" s="31"/>
      <c r="I704" s="31"/>
      <c r="J704" s="155"/>
      <c r="K704" s="135"/>
      <c r="L704" s="14" t="s">
        <v>20</v>
      </c>
      <c r="M704" s="10">
        <f t="shared" si="141"/>
        <v>0</v>
      </c>
      <c r="N704" s="90">
        <v>0</v>
      </c>
      <c r="O704" s="90">
        <v>0</v>
      </c>
      <c r="P704" s="90">
        <v>0</v>
      </c>
      <c r="Q704" s="90">
        <v>0</v>
      </c>
      <c r="R704" s="90">
        <v>0</v>
      </c>
    </row>
    <row r="705" spans="1:18" s="12" customFormat="1" ht="15">
      <c r="A705" s="144" t="s">
        <v>21</v>
      </c>
      <c r="B705" s="144"/>
      <c r="C705" s="17"/>
      <c r="D705" s="17"/>
      <c r="E705" s="17"/>
      <c r="F705" s="17"/>
      <c r="G705" s="17"/>
      <c r="H705" s="17"/>
      <c r="I705" s="17"/>
      <c r="J705" s="144"/>
      <c r="K705" s="144"/>
      <c r="L705" s="8" t="s">
        <v>17</v>
      </c>
      <c r="M705" s="19">
        <f t="shared" si="141"/>
        <v>5</v>
      </c>
      <c r="N705" s="91">
        <f aca="true" t="shared" si="142" ref="N705:R707">N693+N696+N699+N702</f>
        <v>0</v>
      </c>
      <c r="O705" s="91">
        <f t="shared" si="142"/>
        <v>0</v>
      </c>
      <c r="P705" s="91">
        <f t="shared" si="142"/>
        <v>0</v>
      </c>
      <c r="Q705" s="91">
        <f t="shared" si="142"/>
        <v>5</v>
      </c>
      <c r="R705" s="91">
        <f t="shared" si="142"/>
        <v>0</v>
      </c>
    </row>
    <row r="706" spans="1:18" s="12" customFormat="1" ht="15">
      <c r="A706" s="136"/>
      <c r="B706" s="136"/>
      <c r="C706" s="17"/>
      <c r="D706" s="17"/>
      <c r="E706" s="17"/>
      <c r="F706" s="17"/>
      <c r="G706" s="17"/>
      <c r="H706" s="17"/>
      <c r="I706" s="17"/>
      <c r="J706" s="136"/>
      <c r="K706" s="136"/>
      <c r="L706" s="13" t="s">
        <v>19</v>
      </c>
      <c r="M706" s="22">
        <f t="shared" si="141"/>
        <v>0</v>
      </c>
      <c r="N706" s="92">
        <f t="shared" si="142"/>
        <v>0</v>
      </c>
      <c r="O706" s="92">
        <f t="shared" si="142"/>
        <v>0</v>
      </c>
      <c r="P706" s="92">
        <f t="shared" si="142"/>
        <v>0</v>
      </c>
      <c r="Q706" s="92">
        <f t="shared" si="142"/>
        <v>0</v>
      </c>
      <c r="R706" s="92">
        <f t="shared" si="142"/>
        <v>0</v>
      </c>
    </row>
    <row r="707" spans="1:18" s="12" customFormat="1" ht="15">
      <c r="A707" s="136"/>
      <c r="B707" s="136"/>
      <c r="C707" s="17"/>
      <c r="D707" s="17"/>
      <c r="E707" s="17"/>
      <c r="F707" s="17"/>
      <c r="G707" s="17"/>
      <c r="H707" s="17"/>
      <c r="I707" s="17"/>
      <c r="J707" s="136"/>
      <c r="K707" s="136"/>
      <c r="L707" s="14" t="s">
        <v>20</v>
      </c>
      <c r="M707" s="25">
        <f t="shared" si="141"/>
        <v>1363.5</v>
      </c>
      <c r="N707" s="93">
        <f t="shared" si="142"/>
        <v>457.5</v>
      </c>
      <c r="O707" s="93">
        <f t="shared" si="142"/>
        <v>226.5</v>
      </c>
      <c r="P707" s="93">
        <f t="shared" si="142"/>
        <v>226.5</v>
      </c>
      <c r="Q707" s="93">
        <f t="shared" si="142"/>
        <v>226.5</v>
      </c>
      <c r="R707" s="93">
        <f t="shared" si="142"/>
        <v>226.5</v>
      </c>
    </row>
    <row r="708" spans="1:18" s="12" customFormat="1" ht="15">
      <c r="A708" s="137"/>
      <c r="B708" s="137"/>
      <c r="C708" s="17"/>
      <c r="D708" s="17"/>
      <c r="E708" s="17"/>
      <c r="F708" s="17"/>
      <c r="G708" s="17"/>
      <c r="H708" s="17"/>
      <c r="I708" s="17"/>
      <c r="J708" s="137"/>
      <c r="K708" s="137"/>
      <c r="L708" s="27" t="s">
        <v>21</v>
      </c>
      <c r="M708" s="29">
        <f aca="true" t="shared" si="143" ref="M708:R708">SUM(M705:M707)</f>
        <v>1368.5</v>
      </c>
      <c r="N708" s="29">
        <f t="shared" si="143"/>
        <v>457.5</v>
      </c>
      <c r="O708" s="29">
        <f t="shared" si="143"/>
        <v>226.5</v>
      </c>
      <c r="P708" s="29">
        <f t="shared" si="143"/>
        <v>226.5</v>
      </c>
      <c r="Q708" s="29">
        <f t="shared" si="143"/>
        <v>231.5</v>
      </c>
      <c r="R708" s="29">
        <f t="shared" si="143"/>
        <v>226.5</v>
      </c>
    </row>
    <row r="709" spans="1:18" s="12" customFormat="1" ht="15">
      <c r="A709" s="153"/>
      <c r="B709" s="153"/>
      <c r="C709" s="34"/>
      <c r="D709" s="34"/>
      <c r="E709" s="34"/>
      <c r="F709" s="34"/>
      <c r="G709" s="34"/>
      <c r="H709" s="34"/>
      <c r="I709" s="34"/>
      <c r="J709" s="155" t="s">
        <v>99</v>
      </c>
      <c r="K709" s="157" t="s">
        <v>11</v>
      </c>
      <c r="L709" s="8" t="s">
        <v>17</v>
      </c>
      <c r="M709" s="10">
        <f aca="true" t="shared" si="144" ref="M709:M723">SUM(N709:R709)</f>
        <v>20</v>
      </c>
      <c r="N709" s="90">
        <v>0</v>
      </c>
      <c r="O709" s="90">
        <v>0</v>
      </c>
      <c r="P709" s="90">
        <v>0</v>
      </c>
      <c r="Q709" s="90">
        <v>20</v>
      </c>
      <c r="R709" s="90">
        <v>0</v>
      </c>
    </row>
    <row r="710" spans="1:18" s="12" customFormat="1" ht="15">
      <c r="A710" s="153"/>
      <c r="B710" s="153"/>
      <c r="C710" s="34"/>
      <c r="D710" s="34"/>
      <c r="E710" s="34"/>
      <c r="F710" s="34"/>
      <c r="G710" s="34"/>
      <c r="H710" s="34"/>
      <c r="I710" s="34"/>
      <c r="J710" s="155"/>
      <c r="K710" s="157"/>
      <c r="L710" s="13" t="s">
        <v>19</v>
      </c>
      <c r="M710" s="10">
        <f t="shared" si="144"/>
        <v>0</v>
      </c>
      <c r="N710" s="90">
        <v>0</v>
      </c>
      <c r="O710" s="90">
        <v>0</v>
      </c>
      <c r="P710" s="90">
        <v>0</v>
      </c>
      <c r="Q710" s="90">
        <v>0</v>
      </c>
      <c r="R710" s="90">
        <v>0</v>
      </c>
    </row>
    <row r="711" spans="1:18" s="12" customFormat="1" ht="15">
      <c r="A711" s="153"/>
      <c r="B711" s="153"/>
      <c r="C711" s="34"/>
      <c r="D711" s="34"/>
      <c r="E711" s="34"/>
      <c r="F711" s="34"/>
      <c r="G711" s="34"/>
      <c r="H711" s="34"/>
      <c r="I711" s="34"/>
      <c r="J711" s="155"/>
      <c r="K711" s="157"/>
      <c r="L711" s="14" t="s">
        <v>20</v>
      </c>
      <c r="M711" s="10">
        <f t="shared" si="144"/>
        <v>957.5</v>
      </c>
      <c r="N711" s="90">
        <v>927.5</v>
      </c>
      <c r="O711" s="90">
        <v>0</v>
      </c>
      <c r="P711" s="90">
        <v>0</v>
      </c>
      <c r="Q711" s="90">
        <v>30</v>
      </c>
      <c r="R711" s="90">
        <v>0</v>
      </c>
    </row>
    <row r="712" spans="1:18" s="12" customFormat="1" ht="15">
      <c r="A712" s="153"/>
      <c r="B712" s="153"/>
      <c r="C712" s="34"/>
      <c r="D712" s="34"/>
      <c r="E712" s="34"/>
      <c r="F712" s="34"/>
      <c r="G712" s="34"/>
      <c r="H712" s="34"/>
      <c r="I712" s="34"/>
      <c r="J712" s="155"/>
      <c r="K712" s="158" t="s">
        <v>12</v>
      </c>
      <c r="L712" s="8" t="s">
        <v>17</v>
      </c>
      <c r="M712" s="10">
        <f t="shared" si="144"/>
        <v>0</v>
      </c>
      <c r="N712" s="90">
        <v>0</v>
      </c>
      <c r="O712" s="90">
        <v>0</v>
      </c>
      <c r="P712" s="90">
        <v>0</v>
      </c>
      <c r="Q712" s="90">
        <v>0</v>
      </c>
      <c r="R712" s="90">
        <v>0</v>
      </c>
    </row>
    <row r="713" spans="1:18" s="12" customFormat="1" ht="15">
      <c r="A713" s="153"/>
      <c r="B713" s="153"/>
      <c r="C713" s="34"/>
      <c r="D713" s="34"/>
      <c r="E713" s="34"/>
      <c r="F713" s="34"/>
      <c r="G713" s="34"/>
      <c r="H713" s="34"/>
      <c r="I713" s="34"/>
      <c r="J713" s="155"/>
      <c r="K713" s="158"/>
      <c r="L713" s="13" t="s">
        <v>19</v>
      </c>
      <c r="M713" s="10">
        <f t="shared" si="144"/>
        <v>2500</v>
      </c>
      <c r="N713" s="90">
        <v>500</v>
      </c>
      <c r="O713" s="90">
        <v>500</v>
      </c>
      <c r="P713" s="90">
        <v>500</v>
      </c>
      <c r="Q713" s="90">
        <v>500</v>
      </c>
      <c r="R713" s="90">
        <v>500</v>
      </c>
    </row>
    <row r="714" spans="1:18" s="12" customFormat="1" ht="15">
      <c r="A714" s="153"/>
      <c r="B714" s="153"/>
      <c r="C714" s="34"/>
      <c r="D714" s="34"/>
      <c r="E714" s="34"/>
      <c r="F714" s="34"/>
      <c r="G714" s="34"/>
      <c r="H714" s="34"/>
      <c r="I714" s="34"/>
      <c r="J714" s="155"/>
      <c r="K714" s="158"/>
      <c r="L714" s="14" t="s">
        <v>20</v>
      </c>
      <c r="M714" s="10">
        <f t="shared" si="144"/>
        <v>2500</v>
      </c>
      <c r="N714" s="90">
        <v>500</v>
      </c>
      <c r="O714" s="90">
        <v>500</v>
      </c>
      <c r="P714" s="90">
        <v>500</v>
      </c>
      <c r="Q714" s="90">
        <v>500</v>
      </c>
      <c r="R714" s="90">
        <v>500</v>
      </c>
    </row>
    <row r="715" spans="1:18" s="12" customFormat="1" ht="15">
      <c r="A715" s="153"/>
      <c r="B715" s="153"/>
      <c r="C715" s="34"/>
      <c r="D715" s="34"/>
      <c r="E715" s="34"/>
      <c r="F715" s="34"/>
      <c r="G715" s="34"/>
      <c r="H715" s="34"/>
      <c r="I715" s="34"/>
      <c r="J715" s="155"/>
      <c r="K715" s="135" t="s">
        <v>13</v>
      </c>
      <c r="L715" s="8" t="s">
        <v>17</v>
      </c>
      <c r="M715" s="10">
        <f t="shared" si="144"/>
        <v>0</v>
      </c>
      <c r="N715" s="90">
        <v>0</v>
      </c>
      <c r="O715" s="90">
        <v>0</v>
      </c>
      <c r="P715" s="90">
        <v>0</v>
      </c>
      <c r="Q715" s="90">
        <v>0</v>
      </c>
      <c r="R715" s="90">
        <v>0</v>
      </c>
    </row>
    <row r="716" spans="1:18" s="12" customFormat="1" ht="15">
      <c r="A716" s="153"/>
      <c r="B716" s="153"/>
      <c r="C716" s="34"/>
      <c r="D716" s="34"/>
      <c r="E716" s="34"/>
      <c r="F716" s="34"/>
      <c r="G716" s="34"/>
      <c r="H716" s="34"/>
      <c r="I716" s="34"/>
      <c r="J716" s="155"/>
      <c r="K716" s="135"/>
      <c r="L716" s="13" t="s">
        <v>19</v>
      </c>
      <c r="M716" s="10">
        <f t="shared" si="144"/>
        <v>0</v>
      </c>
      <c r="N716" s="90">
        <v>0</v>
      </c>
      <c r="O716" s="90">
        <v>0</v>
      </c>
      <c r="P716" s="90">
        <v>0</v>
      </c>
      <c r="Q716" s="90">
        <v>0</v>
      </c>
      <c r="R716" s="90">
        <v>0</v>
      </c>
    </row>
    <row r="717" spans="1:18" s="12" customFormat="1" ht="15">
      <c r="A717" s="153"/>
      <c r="B717" s="153"/>
      <c r="C717" s="34"/>
      <c r="D717" s="34"/>
      <c r="E717" s="34"/>
      <c r="F717" s="34"/>
      <c r="G717" s="34"/>
      <c r="H717" s="34"/>
      <c r="I717" s="34"/>
      <c r="J717" s="155"/>
      <c r="K717" s="135"/>
      <c r="L717" s="14" t="s">
        <v>20</v>
      </c>
      <c r="M717" s="10">
        <f t="shared" si="144"/>
        <v>0</v>
      </c>
      <c r="N717" s="90">
        <v>0</v>
      </c>
      <c r="O717" s="90">
        <v>0</v>
      </c>
      <c r="P717" s="90">
        <v>0</v>
      </c>
      <c r="Q717" s="90">
        <v>0</v>
      </c>
      <c r="R717" s="90">
        <v>0</v>
      </c>
    </row>
    <row r="718" spans="1:18" s="12" customFormat="1" ht="15">
      <c r="A718" s="153"/>
      <c r="B718" s="153"/>
      <c r="C718" s="34"/>
      <c r="D718" s="34"/>
      <c r="E718" s="34"/>
      <c r="F718" s="34"/>
      <c r="G718" s="34"/>
      <c r="H718" s="34"/>
      <c r="I718" s="34"/>
      <c r="J718" s="155"/>
      <c r="K718" s="135" t="s">
        <v>14</v>
      </c>
      <c r="L718" s="8" t="s">
        <v>17</v>
      </c>
      <c r="M718" s="10">
        <f t="shared" si="144"/>
        <v>467.20000000000005</v>
      </c>
      <c r="N718" s="90">
        <v>153.9</v>
      </c>
      <c r="O718" s="90">
        <v>0</v>
      </c>
      <c r="P718" s="90">
        <v>0</v>
      </c>
      <c r="Q718" s="90">
        <v>313.3</v>
      </c>
      <c r="R718" s="90">
        <v>0</v>
      </c>
    </row>
    <row r="719" spans="1:18" s="12" customFormat="1" ht="15">
      <c r="A719" s="153"/>
      <c r="B719" s="153"/>
      <c r="C719" s="34"/>
      <c r="D719" s="34"/>
      <c r="E719" s="34"/>
      <c r="F719" s="34"/>
      <c r="G719" s="34"/>
      <c r="H719" s="34"/>
      <c r="I719" s="34"/>
      <c r="J719" s="155"/>
      <c r="K719" s="135"/>
      <c r="L719" s="13" t="s">
        <v>19</v>
      </c>
      <c r="M719" s="10">
        <f t="shared" si="144"/>
        <v>163.2</v>
      </c>
      <c r="N719" s="90">
        <v>82.6</v>
      </c>
      <c r="O719" s="90">
        <v>0</v>
      </c>
      <c r="P719" s="90">
        <v>0</v>
      </c>
      <c r="Q719" s="90">
        <v>0</v>
      </c>
      <c r="R719" s="90">
        <v>80.6</v>
      </c>
    </row>
    <row r="720" spans="1:18" s="12" customFormat="1" ht="15">
      <c r="A720" s="153"/>
      <c r="B720" s="153"/>
      <c r="C720" s="34"/>
      <c r="D720" s="34"/>
      <c r="E720" s="34"/>
      <c r="F720" s="34"/>
      <c r="G720" s="34"/>
      <c r="H720" s="34"/>
      <c r="I720" s="34"/>
      <c r="J720" s="155"/>
      <c r="K720" s="135"/>
      <c r="L720" s="14" t="s">
        <v>20</v>
      </c>
      <c r="M720" s="10">
        <f t="shared" si="144"/>
        <v>69.5</v>
      </c>
      <c r="N720" s="90">
        <v>31.7</v>
      </c>
      <c r="O720" s="90">
        <v>0</v>
      </c>
      <c r="P720" s="90">
        <v>34.5</v>
      </c>
      <c r="Q720" s="90">
        <v>0</v>
      </c>
      <c r="R720" s="90">
        <v>3.3</v>
      </c>
    </row>
    <row r="721" spans="1:18" s="12" customFormat="1" ht="15">
      <c r="A721" s="144" t="s">
        <v>21</v>
      </c>
      <c r="B721" s="144"/>
      <c r="C721" s="17"/>
      <c r="D721" s="17"/>
      <c r="E721" s="17"/>
      <c r="F721" s="17"/>
      <c r="G721" s="17"/>
      <c r="H721" s="17"/>
      <c r="I721" s="17"/>
      <c r="J721" s="144"/>
      <c r="K721" s="144"/>
      <c r="L721" s="8" t="s">
        <v>17</v>
      </c>
      <c r="M721" s="19">
        <f t="shared" si="144"/>
        <v>487.20000000000005</v>
      </c>
      <c r="N721" s="91">
        <f aca="true" t="shared" si="145" ref="N721:R723">N709+N712+N715+N718</f>
        <v>153.9</v>
      </c>
      <c r="O721" s="91">
        <f t="shared" si="145"/>
        <v>0</v>
      </c>
      <c r="P721" s="91">
        <f t="shared" si="145"/>
        <v>0</v>
      </c>
      <c r="Q721" s="91">
        <f t="shared" si="145"/>
        <v>333.3</v>
      </c>
      <c r="R721" s="91">
        <f t="shared" si="145"/>
        <v>0</v>
      </c>
    </row>
    <row r="722" spans="1:18" s="12" customFormat="1" ht="15">
      <c r="A722" s="136"/>
      <c r="B722" s="136"/>
      <c r="C722" s="17"/>
      <c r="D722" s="17"/>
      <c r="E722" s="17"/>
      <c r="F722" s="17"/>
      <c r="G722" s="17"/>
      <c r="H722" s="17"/>
      <c r="I722" s="17"/>
      <c r="J722" s="136"/>
      <c r="K722" s="136"/>
      <c r="L722" s="13" t="s">
        <v>19</v>
      </c>
      <c r="M722" s="22">
        <f t="shared" si="144"/>
        <v>2663.2</v>
      </c>
      <c r="N722" s="92">
        <f t="shared" si="145"/>
        <v>582.6</v>
      </c>
      <c r="O722" s="92">
        <f t="shared" si="145"/>
        <v>500</v>
      </c>
      <c r="P722" s="92">
        <f t="shared" si="145"/>
        <v>500</v>
      </c>
      <c r="Q722" s="92">
        <f t="shared" si="145"/>
        <v>500</v>
      </c>
      <c r="R722" s="92">
        <f t="shared" si="145"/>
        <v>580.6</v>
      </c>
    </row>
    <row r="723" spans="1:18" s="12" customFormat="1" ht="15">
      <c r="A723" s="136"/>
      <c r="B723" s="136"/>
      <c r="C723" s="17"/>
      <c r="D723" s="17"/>
      <c r="E723" s="17"/>
      <c r="F723" s="17"/>
      <c r="G723" s="17"/>
      <c r="H723" s="17"/>
      <c r="I723" s="17"/>
      <c r="J723" s="136"/>
      <c r="K723" s="136"/>
      <c r="L723" s="14" t="s">
        <v>20</v>
      </c>
      <c r="M723" s="25">
        <f t="shared" si="144"/>
        <v>3527</v>
      </c>
      <c r="N723" s="93">
        <f t="shared" si="145"/>
        <v>1459.2</v>
      </c>
      <c r="O723" s="93">
        <f t="shared" si="145"/>
        <v>500</v>
      </c>
      <c r="P723" s="93">
        <f t="shared" si="145"/>
        <v>534.5</v>
      </c>
      <c r="Q723" s="93">
        <f t="shared" si="145"/>
        <v>530</v>
      </c>
      <c r="R723" s="93">
        <f t="shared" si="145"/>
        <v>503.3</v>
      </c>
    </row>
    <row r="724" spans="1:18" s="12" customFormat="1" ht="15">
      <c r="A724" s="137"/>
      <c r="B724" s="137"/>
      <c r="C724" s="17"/>
      <c r="D724" s="17"/>
      <c r="E724" s="17"/>
      <c r="F724" s="17"/>
      <c r="G724" s="17"/>
      <c r="H724" s="17"/>
      <c r="I724" s="17"/>
      <c r="J724" s="137"/>
      <c r="K724" s="137"/>
      <c r="L724" s="27" t="s">
        <v>21</v>
      </c>
      <c r="M724" s="29">
        <f aca="true" t="shared" si="146" ref="M724:R724">SUM(M721:M723)</f>
        <v>6677.4</v>
      </c>
      <c r="N724" s="29">
        <f t="shared" si="146"/>
        <v>2195.7</v>
      </c>
      <c r="O724" s="29">
        <f t="shared" si="146"/>
        <v>1000</v>
      </c>
      <c r="P724" s="29">
        <f t="shared" si="146"/>
        <v>1034.5</v>
      </c>
      <c r="Q724" s="29">
        <f t="shared" si="146"/>
        <v>1363.3</v>
      </c>
      <c r="R724" s="29">
        <f t="shared" si="146"/>
        <v>1083.9</v>
      </c>
    </row>
    <row r="725" spans="1:18" s="12" customFormat="1" ht="15">
      <c r="A725" s="153"/>
      <c r="B725" s="153"/>
      <c r="C725" s="34"/>
      <c r="D725" s="34"/>
      <c r="E725" s="34"/>
      <c r="F725" s="34"/>
      <c r="G725" s="34"/>
      <c r="H725" s="34"/>
      <c r="I725" s="34"/>
      <c r="J725" s="155" t="s">
        <v>136</v>
      </c>
      <c r="K725" s="157" t="s">
        <v>11</v>
      </c>
      <c r="L725" s="8" t="s">
        <v>17</v>
      </c>
      <c r="M725" s="10">
        <f aca="true" t="shared" si="147" ref="M725:M739">SUM(N725:R725)</f>
        <v>6432</v>
      </c>
      <c r="N725" s="90">
        <v>0</v>
      </c>
      <c r="O725" s="90">
        <v>1400</v>
      </c>
      <c r="P725" s="90">
        <v>2005</v>
      </c>
      <c r="Q725" s="90">
        <v>1545</v>
      </c>
      <c r="R725" s="90">
        <v>1482</v>
      </c>
    </row>
    <row r="726" spans="1:18" s="36" customFormat="1" ht="15">
      <c r="A726" s="153"/>
      <c r="B726" s="153"/>
      <c r="C726" s="35"/>
      <c r="D726" s="35"/>
      <c r="E726" s="35"/>
      <c r="F726" s="35"/>
      <c r="G726" s="35"/>
      <c r="H726" s="35"/>
      <c r="I726" s="35"/>
      <c r="J726" s="155"/>
      <c r="K726" s="157"/>
      <c r="L726" s="13" t="s">
        <v>19</v>
      </c>
      <c r="M726" s="10">
        <f t="shared" si="147"/>
        <v>600</v>
      </c>
      <c r="N726" s="90">
        <v>600</v>
      </c>
      <c r="O726" s="90">
        <v>0</v>
      </c>
      <c r="P726" s="90">
        <v>0</v>
      </c>
      <c r="Q726" s="90">
        <v>0</v>
      </c>
      <c r="R726" s="90">
        <v>0</v>
      </c>
    </row>
    <row r="727" spans="1:18" s="36" customFormat="1" ht="15">
      <c r="A727" s="153"/>
      <c r="B727" s="153"/>
      <c r="C727" s="35"/>
      <c r="D727" s="35"/>
      <c r="E727" s="35"/>
      <c r="F727" s="35"/>
      <c r="G727" s="35"/>
      <c r="H727" s="35"/>
      <c r="I727" s="35"/>
      <c r="J727" s="155"/>
      <c r="K727" s="157"/>
      <c r="L727" s="14" t="s">
        <v>20</v>
      </c>
      <c r="M727" s="10">
        <f t="shared" si="147"/>
        <v>12628</v>
      </c>
      <c r="N727" s="90">
        <v>2526</v>
      </c>
      <c r="O727" s="90">
        <v>2460.8</v>
      </c>
      <c r="P727" s="90">
        <v>2365.3</v>
      </c>
      <c r="Q727" s="90">
        <v>2608.2</v>
      </c>
      <c r="R727" s="90">
        <v>2667.7</v>
      </c>
    </row>
    <row r="728" spans="1:18" s="36" customFormat="1" ht="15">
      <c r="A728" s="153"/>
      <c r="B728" s="153"/>
      <c r="C728" s="35"/>
      <c r="D728" s="35"/>
      <c r="E728" s="35"/>
      <c r="F728" s="35"/>
      <c r="G728" s="35"/>
      <c r="H728" s="35"/>
      <c r="I728" s="35"/>
      <c r="J728" s="155"/>
      <c r="K728" s="158" t="s">
        <v>12</v>
      </c>
      <c r="L728" s="8" t="s">
        <v>17</v>
      </c>
      <c r="M728" s="10">
        <f t="shared" si="147"/>
        <v>0</v>
      </c>
      <c r="N728" s="90">
        <v>0</v>
      </c>
      <c r="O728" s="90">
        <v>0</v>
      </c>
      <c r="P728" s="90">
        <v>0</v>
      </c>
      <c r="Q728" s="90">
        <v>0</v>
      </c>
      <c r="R728" s="90">
        <v>0</v>
      </c>
    </row>
    <row r="729" spans="1:18" s="36" customFormat="1" ht="15">
      <c r="A729" s="153"/>
      <c r="B729" s="153"/>
      <c r="C729" s="35"/>
      <c r="D729" s="35"/>
      <c r="E729" s="35"/>
      <c r="F729" s="35"/>
      <c r="G729" s="35"/>
      <c r="H729" s="35"/>
      <c r="I729" s="35"/>
      <c r="J729" s="155"/>
      <c r="K729" s="158"/>
      <c r="L729" s="13" t="s">
        <v>19</v>
      </c>
      <c r="M729" s="10">
        <f t="shared" si="147"/>
        <v>14312.900000000001</v>
      </c>
      <c r="N729" s="90">
        <v>6144</v>
      </c>
      <c r="O729" s="90">
        <v>4644.2</v>
      </c>
      <c r="P729" s="90">
        <v>3524.7</v>
      </c>
      <c r="Q729" s="90">
        <v>0</v>
      </c>
      <c r="R729" s="90">
        <v>0</v>
      </c>
    </row>
    <row r="730" spans="1:18" s="36" customFormat="1" ht="15">
      <c r="A730" s="153"/>
      <c r="B730" s="153"/>
      <c r="C730" s="35"/>
      <c r="D730" s="35"/>
      <c r="E730" s="35"/>
      <c r="F730" s="35"/>
      <c r="G730" s="35"/>
      <c r="H730" s="35"/>
      <c r="I730" s="35"/>
      <c r="J730" s="155"/>
      <c r="K730" s="158"/>
      <c r="L730" s="14" t="s">
        <v>20</v>
      </c>
      <c r="M730" s="10">
        <f t="shared" si="147"/>
        <v>0</v>
      </c>
      <c r="N730" s="90">
        <v>0</v>
      </c>
      <c r="O730" s="90">
        <v>0</v>
      </c>
      <c r="P730" s="90">
        <v>0</v>
      </c>
      <c r="Q730" s="90">
        <v>0</v>
      </c>
      <c r="R730" s="90">
        <v>0</v>
      </c>
    </row>
    <row r="731" spans="1:18" s="36" customFormat="1" ht="15">
      <c r="A731" s="153"/>
      <c r="B731" s="153"/>
      <c r="C731" s="35"/>
      <c r="D731" s="35"/>
      <c r="E731" s="35"/>
      <c r="F731" s="35"/>
      <c r="G731" s="35"/>
      <c r="H731" s="35"/>
      <c r="I731" s="35"/>
      <c r="J731" s="155"/>
      <c r="K731" s="135" t="s">
        <v>13</v>
      </c>
      <c r="L731" s="8" t="s">
        <v>17</v>
      </c>
      <c r="M731" s="10">
        <f t="shared" si="147"/>
        <v>0</v>
      </c>
      <c r="N731" s="90">
        <v>0</v>
      </c>
      <c r="O731" s="90">
        <v>0</v>
      </c>
      <c r="P731" s="90">
        <v>0</v>
      </c>
      <c r="Q731" s="90">
        <v>0</v>
      </c>
      <c r="R731" s="90">
        <v>0</v>
      </c>
    </row>
    <row r="732" spans="1:18" s="36" customFormat="1" ht="15">
      <c r="A732" s="153"/>
      <c r="B732" s="153"/>
      <c r="C732" s="35"/>
      <c r="D732" s="35"/>
      <c r="E732" s="35"/>
      <c r="F732" s="35"/>
      <c r="G732" s="35"/>
      <c r="H732" s="35"/>
      <c r="I732" s="35"/>
      <c r="J732" s="155"/>
      <c r="K732" s="135"/>
      <c r="L732" s="13" t="s">
        <v>19</v>
      </c>
      <c r="M732" s="10">
        <f t="shared" si="147"/>
        <v>0</v>
      </c>
      <c r="N732" s="90">
        <v>0</v>
      </c>
      <c r="O732" s="90">
        <v>0</v>
      </c>
      <c r="P732" s="90">
        <v>0</v>
      </c>
      <c r="Q732" s="90">
        <v>0</v>
      </c>
      <c r="R732" s="90">
        <v>0</v>
      </c>
    </row>
    <row r="733" spans="1:18" s="36" customFormat="1" ht="15">
      <c r="A733" s="153"/>
      <c r="B733" s="153"/>
      <c r="C733" s="35"/>
      <c r="D733" s="35"/>
      <c r="E733" s="35"/>
      <c r="F733" s="35"/>
      <c r="G733" s="35"/>
      <c r="H733" s="35"/>
      <c r="I733" s="35"/>
      <c r="J733" s="155"/>
      <c r="K733" s="135"/>
      <c r="L733" s="14" t="s">
        <v>20</v>
      </c>
      <c r="M733" s="10">
        <f t="shared" si="147"/>
        <v>0</v>
      </c>
      <c r="N733" s="90">
        <v>0</v>
      </c>
      <c r="O733" s="90">
        <v>0</v>
      </c>
      <c r="P733" s="90">
        <v>0</v>
      </c>
      <c r="Q733" s="90">
        <v>0</v>
      </c>
      <c r="R733" s="90">
        <v>0</v>
      </c>
    </row>
    <row r="734" spans="1:18" s="36" customFormat="1" ht="15">
      <c r="A734" s="153"/>
      <c r="B734" s="153"/>
      <c r="C734" s="35"/>
      <c r="D734" s="35"/>
      <c r="E734" s="35"/>
      <c r="F734" s="35"/>
      <c r="G734" s="35"/>
      <c r="H734" s="35"/>
      <c r="I734" s="35"/>
      <c r="J734" s="155"/>
      <c r="K734" s="135" t="s">
        <v>14</v>
      </c>
      <c r="L734" s="8" t="s">
        <v>17</v>
      </c>
      <c r="M734" s="10">
        <f t="shared" si="147"/>
        <v>0</v>
      </c>
      <c r="N734" s="90">
        <v>0</v>
      </c>
      <c r="O734" s="90">
        <v>0</v>
      </c>
      <c r="P734" s="90">
        <v>0</v>
      </c>
      <c r="Q734" s="90">
        <v>0</v>
      </c>
      <c r="R734" s="90">
        <v>0</v>
      </c>
    </row>
    <row r="735" spans="1:18" s="36" customFormat="1" ht="15">
      <c r="A735" s="153"/>
      <c r="B735" s="153"/>
      <c r="C735" s="35"/>
      <c r="D735" s="35"/>
      <c r="E735" s="35"/>
      <c r="F735" s="35"/>
      <c r="G735" s="35"/>
      <c r="H735" s="35"/>
      <c r="I735" s="35"/>
      <c r="J735" s="155"/>
      <c r="K735" s="135"/>
      <c r="L735" s="13" t="s">
        <v>19</v>
      </c>
      <c r="M735" s="10">
        <f t="shared" si="147"/>
        <v>0</v>
      </c>
      <c r="N735" s="90">
        <v>0</v>
      </c>
      <c r="O735" s="90">
        <v>0</v>
      </c>
      <c r="P735" s="90">
        <v>0</v>
      </c>
      <c r="Q735" s="90">
        <v>0</v>
      </c>
      <c r="R735" s="90">
        <v>0</v>
      </c>
    </row>
    <row r="736" spans="1:18" s="36" customFormat="1" ht="15">
      <c r="A736" s="153"/>
      <c r="B736" s="153"/>
      <c r="C736" s="35"/>
      <c r="D736" s="35"/>
      <c r="E736" s="35"/>
      <c r="F736" s="35"/>
      <c r="G736" s="35"/>
      <c r="H736" s="35"/>
      <c r="I736" s="35"/>
      <c r="J736" s="155"/>
      <c r="K736" s="135"/>
      <c r="L736" s="14" t="s">
        <v>20</v>
      </c>
      <c r="M736" s="10">
        <f t="shared" si="147"/>
        <v>0</v>
      </c>
      <c r="N736" s="90">
        <v>0</v>
      </c>
      <c r="O736" s="90">
        <v>0</v>
      </c>
      <c r="P736" s="90">
        <v>0</v>
      </c>
      <c r="Q736" s="90">
        <v>0</v>
      </c>
      <c r="R736" s="90">
        <v>0</v>
      </c>
    </row>
    <row r="737" spans="1:18" s="36" customFormat="1" ht="15">
      <c r="A737" s="144" t="s">
        <v>21</v>
      </c>
      <c r="B737" s="144"/>
      <c r="C737" s="17"/>
      <c r="D737" s="17"/>
      <c r="E737" s="17"/>
      <c r="F737" s="17"/>
      <c r="G737" s="17"/>
      <c r="H737" s="17"/>
      <c r="I737" s="17"/>
      <c r="J737" s="144"/>
      <c r="K737" s="144"/>
      <c r="L737" s="8" t="s">
        <v>17</v>
      </c>
      <c r="M737" s="19">
        <f t="shared" si="147"/>
        <v>6432</v>
      </c>
      <c r="N737" s="91">
        <f aca="true" t="shared" si="148" ref="N737:R739">N725+N728+N731+N734</f>
        <v>0</v>
      </c>
      <c r="O737" s="91">
        <f t="shared" si="148"/>
        <v>1400</v>
      </c>
      <c r="P737" s="91">
        <f t="shared" si="148"/>
        <v>2005</v>
      </c>
      <c r="Q737" s="91">
        <f t="shared" si="148"/>
        <v>1545</v>
      </c>
      <c r="R737" s="91">
        <f t="shared" si="148"/>
        <v>1482</v>
      </c>
    </row>
    <row r="738" spans="1:18" s="36" customFormat="1" ht="15">
      <c r="A738" s="136"/>
      <c r="B738" s="136"/>
      <c r="C738" s="17"/>
      <c r="D738" s="17"/>
      <c r="E738" s="17"/>
      <c r="F738" s="17"/>
      <c r="G738" s="17"/>
      <c r="H738" s="17"/>
      <c r="I738" s="17"/>
      <c r="J738" s="136"/>
      <c r="K738" s="136"/>
      <c r="L738" s="13" t="s">
        <v>19</v>
      </c>
      <c r="M738" s="22">
        <f t="shared" si="147"/>
        <v>14912.900000000001</v>
      </c>
      <c r="N738" s="92">
        <f t="shared" si="148"/>
        <v>6744</v>
      </c>
      <c r="O738" s="92">
        <f t="shared" si="148"/>
        <v>4644.2</v>
      </c>
      <c r="P738" s="92">
        <f t="shared" si="148"/>
        <v>3524.7</v>
      </c>
      <c r="Q738" s="92">
        <f t="shared" si="148"/>
        <v>0</v>
      </c>
      <c r="R738" s="92">
        <f t="shared" si="148"/>
        <v>0</v>
      </c>
    </row>
    <row r="739" spans="1:18" s="36" customFormat="1" ht="15">
      <c r="A739" s="136"/>
      <c r="B739" s="136"/>
      <c r="C739" s="17"/>
      <c r="D739" s="17"/>
      <c r="E739" s="17"/>
      <c r="F739" s="17"/>
      <c r="G739" s="17"/>
      <c r="H739" s="17"/>
      <c r="I739" s="17"/>
      <c r="J739" s="136"/>
      <c r="K739" s="136"/>
      <c r="L739" s="14" t="s">
        <v>20</v>
      </c>
      <c r="M739" s="25">
        <f t="shared" si="147"/>
        <v>12628</v>
      </c>
      <c r="N739" s="93">
        <f t="shared" si="148"/>
        <v>2526</v>
      </c>
      <c r="O739" s="93">
        <f t="shared" si="148"/>
        <v>2460.8</v>
      </c>
      <c r="P739" s="93">
        <f t="shared" si="148"/>
        <v>2365.3</v>
      </c>
      <c r="Q739" s="93">
        <f t="shared" si="148"/>
        <v>2608.2</v>
      </c>
      <c r="R739" s="93">
        <f t="shared" si="148"/>
        <v>2667.7</v>
      </c>
    </row>
    <row r="740" spans="1:18" s="36" customFormat="1" ht="15">
      <c r="A740" s="137"/>
      <c r="B740" s="137"/>
      <c r="C740" s="17"/>
      <c r="D740" s="17"/>
      <c r="E740" s="17"/>
      <c r="F740" s="17"/>
      <c r="G740" s="17"/>
      <c r="H740" s="17"/>
      <c r="I740" s="17"/>
      <c r="J740" s="137"/>
      <c r="K740" s="137"/>
      <c r="L740" s="27" t="s">
        <v>21</v>
      </c>
      <c r="M740" s="29">
        <f aca="true" t="shared" si="149" ref="M740:R740">SUM(M737:M739)</f>
        <v>33972.9</v>
      </c>
      <c r="N740" s="29">
        <f t="shared" si="149"/>
        <v>9270</v>
      </c>
      <c r="O740" s="29">
        <f t="shared" si="149"/>
        <v>8505</v>
      </c>
      <c r="P740" s="29">
        <f t="shared" si="149"/>
        <v>7895</v>
      </c>
      <c r="Q740" s="29">
        <f t="shared" si="149"/>
        <v>4153.2</v>
      </c>
      <c r="R740" s="29">
        <f t="shared" si="149"/>
        <v>4149.7</v>
      </c>
    </row>
    <row r="741" spans="1:18" s="12" customFormat="1" ht="15" customHeight="1">
      <c r="A741" s="203" t="s">
        <v>137</v>
      </c>
      <c r="B741" s="203"/>
      <c r="C741" s="97"/>
      <c r="D741" s="97"/>
      <c r="E741" s="97"/>
      <c r="F741" s="97"/>
      <c r="G741" s="97"/>
      <c r="H741" s="97"/>
      <c r="I741" s="97"/>
      <c r="J741" s="206"/>
      <c r="K741" s="209"/>
      <c r="L741" s="8" t="s">
        <v>17</v>
      </c>
      <c r="M741" s="10">
        <f>SUM(N741:R741)</f>
        <v>14671.300000000001</v>
      </c>
      <c r="N741" s="95">
        <f aca="true" t="shared" si="150" ref="N741:R743">N593+N609+N625+N641+N657+N673+N689+N721+N737+N705</f>
        <v>159.70000000000002</v>
      </c>
      <c r="O741" s="95">
        <f t="shared" si="150"/>
        <v>1405.8</v>
      </c>
      <c r="P741" s="95">
        <f t="shared" si="150"/>
        <v>2010.8</v>
      </c>
      <c r="Q741" s="95">
        <f t="shared" si="150"/>
        <v>6135.6</v>
      </c>
      <c r="R741" s="95">
        <f t="shared" si="150"/>
        <v>4959.4</v>
      </c>
    </row>
    <row r="742" spans="1:18" s="12" customFormat="1" ht="15">
      <c r="A742" s="204"/>
      <c r="B742" s="204"/>
      <c r="C742" s="97"/>
      <c r="D742" s="97"/>
      <c r="E742" s="97"/>
      <c r="F742" s="97"/>
      <c r="G742" s="97"/>
      <c r="H742" s="97"/>
      <c r="I742" s="97"/>
      <c r="J742" s="207"/>
      <c r="K742" s="210"/>
      <c r="L742" s="13" t="s">
        <v>19</v>
      </c>
      <c r="M742" s="10">
        <f>SUM(N742:R742)</f>
        <v>21676.699999999997</v>
      </c>
      <c r="N742" s="95">
        <f t="shared" si="150"/>
        <v>9468.6</v>
      </c>
      <c r="O742" s="95">
        <f t="shared" si="150"/>
        <v>6030.2</v>
      </c>
      <c r="P742" s="95">
        <f t="shared" si="150"/>
        <v>4324.7</v>
      </c>
      <c r="Q742" s="95">
        <f t="shared" si="150"/>
        <v>972.6</v>
      </c>
      <c r="R742" s="95">
        <f t="shared" si="150"/>
        <v>880.6</v>
      </c>
    </row>
    <row r="743" spans="1:18" s="12" customFormat="1" ht="15">
      <c r="A743" s="204"/>
      <c r="B743" s="204"/>
      <c r="C743" s="97"/>
      <c r="D743" s="97"/>
      <c r="E743" s="97"/>
      <c r="F743" s="97"/>
      <c r="G743" s="97"/>
      <c r="H743" s="97"/>
      <c r="I743" s="97"/>
      <c r="J743" s="207"/>
      <c r="K743" s="210"/>
      <c r="L743" s="14" t="s">
        <v>20</v>
      </c>
      <c r="M743" s="10">
        <f>SUM(N743:R743)</f>
        <v>40282.100000000006</v>
      </c>
      <c r="N743" s="95">
        <f t="shared" si="150"/>
        <v>13750</v>
      </c>
      <c r="O743" s="95">
        <f t="shared" si="150"/>
        <v>5237.8</v>
      </c>
      <c r="P743" s="95">
        <f t="shared" si="150"/>
        <v>4066.8</v>
      </c>
      <c r="Q743" s="95">
        <f t="shared" si="150"/>
        <v>12901.7</v>
      </c>
      <c r="R743" s="95">
        <f t="shared" si="150"/>
        <v>4325.8</v>
      </c>
    </row>
    <row r="744" spans="1:18" s="12" customFormat="1" ht="15">
      <c r="A744" s="205"/>
      <c r="B744" s="205"/>
      <c r="C744" s="97"/>
      <c r="D744" s="97"/>
      <c r="E744" s="97"/>
      <c r="F744" s="97"/>
      <c r="G744" s="97"/>
      <c r="H744" s="97"/>
      <c r="I744" s="97"/>
      <c r="J744" s="208"/>
      <c r="K744" s="211"/>
      <c r="L744" s="27" t="s">
        <v>21</v>
      </c>
      <c r="M744" s="29">
        <f aca="true" t="shared" si="151" ref="M744:R744">SUM(M741:M743)</f>
        <v>76630.1</v>
      </c>
      <c r="N744" s="29">
        <f t="shared" si="151"/>
        <v>23378.300000000003</v>
      </c>
      <c r="O744" s="29">
        <f t="shared" si="151"/>
        <v>12673.8</v>
      </c>
      <c r="P744" s="29">
        <f t="shared" si="151"/>
        <v>10402.3</v>
      </c>
      <c r="Q744" s="29">
        <f t="shared" si="151"/>
        <v>20009.9</v>
      </c>
      <c r="R744" s="29">
        <f t="shared" si="151"/>
        <v>10165.8</v>
      </c>
    </row>
    <row r="745" spans="1:18" s="12" customFormat="1" ht="15">
      <c r="A745" s="155" t="s">
        <v>101</v>
      </c>
      <c r="B745" s="155" t="s">
        <v>102</v>
      </c>
      <c r="C745" s="66"/>
      <c r="D745" s="31">
        <v>1</v>
      </c>
      <c r="E745" s="31">
        <v>1</v>
      </c>
      <c r="F745" s="31">
        <v>1</v>
      </c>
      <c r="G745" s="31">
        <v>1</v>
      </c>
      <c r="H745" s="31">
        <v>1</v>
      </c>
      <c r="I745" s="31">
        <v>1</v>
      </c>
      <c r="J745" s="155" t="s">
        <v>103</v>
      </c>
      <c r="K745" s="176" t="s">
        <v>104</v>
      </c>
      <c r="L745" s="8" t="s">
        <v>17</v>
      </c>
      <c r="M745" s="10">
        <f aca="true" t="shared" si="152" ref="M745:M759">SUM(N745:R745)</f>
        <v>0</v>
      </c>
      <c r="N745" s="90">
        <v>0</v>
      </c>
      <c r="O745" s="90">
        <v>0</v>
      </c>
      <c r="P745" s="90">
        <v>0</v>
      </c>
      <c r="Q745" s="90">
        <v>0</v>
      </c>
      <c r="R745" s="90">
        <v>0</v>
      </c>
    </row>
    <row r="746" spans="1:18" s="12" customFormat="1" ht="15">
      <c r="A746" s="155"/>
      <c r="B746" s="155"/>
      <c r="C746" s="66"/>
      <c r="D746" s="30">
        <v>1</v>
      </c>
      <c r="E746" s="30">
        <v>1</v>
      </c>
      <c r="F746" s="30">
        <v>1</v>
      </c>
      <c r="G746" s="30">
        <v>1</v>
      </c>
      <c r="H746" s="30">
        <v>1</v>
      </c>
      <c r="I746" s="30">
        <v>1</v>
      </c>
      <c r="J746" s="155"/>
      <c r="K746" s="176"/>
      <c r="L746" s="13" t="s">
        <v>19</v>
      </c>
      <c r="M746" s="10">
        <f t="shared" si="152"/>
        <v>0</v>
      </c>
      <c r="N746" s="90">
        <v>0</v>
      </c>
      <c r="O746" s="90">
        <v>0</v>
      </c>
      <c r="P746" s="90">
        <v>0</v>
      </c>
      <c r="Q746" s="90">
        <v>0</v>
      </c>
      <c r="R746" s="90">
        <v>0</v>
      </c>
    </row>
    <row r="747" spans="1:18" s="12" customFormat="1" ht="15">
      <c r="A747" s="155"/>
      <c r="B747" s="155"/>
      <c r="C747" s="44">
        <v>22</v>
      </c>
      <c r="D747" s="44">
        <v>22</v>
      </c>
      <c r="E747" s="44">
        <v>22</v>
      </c>
      <c r="F747" s="44">
        <v>22</v>
      </c>
      <c r="G747" s="44">
        <v>22</v>
      </c>
      <c r="H747" s="44">
        <v>22</v>
      </c>
      <c r="I747" s="44">
        <v>22</v>
      </c>
      <c r="J747" s="155"/>
      <c r="K747" s="176"/>
      <c r="L747" s="14" t="s">
        <v>20</v>
      </c>
      <c r="M747" s="10">
        <f t="shared" si="152"/>
        <v>2200</v>
      </c>
      <c r="N747" s="99">
        <v>300</v>
      </c>
      <c r="O747" s="99">
        <v>400</v>
      </c>
      <c r="P747" s="99">
        <v>450</v>
      </c>
      <c r="Q747" s="99">
        <v>500</v>
      </c>
      <c r="R747" s="99">
        <v>550</v>
      </c>
    </row>
    <row r="748" spans="1:18" s="12" customFormat="1" ht="15">
      <c r="A748" s="155"/>
      <c r="B748" s="155"/>
      <c r="C748" s="66"/>
      <c r="D748" s="66"/>
      <c r="E748" s="66"/>
      <c r="F748" s="66"/>
      <c r="G748" s="66"/>
      <c r="H748" s="66"/>
      <c r="I748" s="66"/>
      <c r="J748" s="155"/>
      <c r="K748" s="176" t="s">
        <v>105</v>
      </c>
      <c r="L748" s="8" t="s">
        <v>17</v>
      </c>
      <c r="M748" s="10">
        <f t="shared" si="152"/>
        <v>0</v>
      </c>
      <c r="N748" s="90">
        <v>0</v>
      </c>
      <c r="O748" s="90">
        <v>0</v>
      </c>
      <c r="P748" s="90">
        <v>0</v>
      </c>
      <c r="Q748" s="90">
        <v>0</v>
      </c>
      <c r="R748" s="90">
        <v>0</v>
      </c>
    </row>
    <row r="749" spans="1:18" s="12" customFormat="1" ht="15">
      <c r="A749" s="155"/>
      <c r="B749" s="155"/>
      <c r="C749" s="66"/>
      <c r="D749" s="66"/>
      <c r="E749" s="66"/>
      <c r="F749" s="66"/>
      <c r="G749" s="66"/>
      <c r="H749" s="66"/>
      <c r="I749" s="66"/>
      <c r="J749" s="155"/>
      <c r="K749" s="176"/>
      <c r="L749" s="13" t="s">
        <v>19</v>
      </c>
      <c r="M749" s="10">
        <f t="shared" si="152"/>
        <v>0</v>
      </c>
      <c r="N749" s="90">
        <v>0</v>
      </c>
      <c r="O749" s="90">
        <v>0</v>
      </c>
      <c r="P749" s="90">
        <v>0</v>
      </c>
      <c r="Q749" s="90">
        <v>0</v>
      </c>
      <c r="R749" s="90">
        <v>0</v>
      </c>
    </row>
    <row r="750" spans="1:18" s="12" customFormat="1" ht="15">
      <c r="A750" s="155"/>
      <c r="B750" s="155"/>
      <c r="C750" s="156">
        <v>16</v>
      </c>
      <c r="D750" s="156">
        <v>16</v>
      </c>
      <c r="E750" s="156">
        <v>16</v>
      </c>
      <c r="F750" s="156">
        <v>16</v>
      </c>
      <c r="G750" s="156">
        <v>16</v>
      </c>
      <c r="H750" s="156">
        <v>16</v>
      </c>
      <c r="I750" s="156">
        <v>16</v>
      </c>
      <c r="J750" s="155"/>
      <c r="K750" s="176"/>
      <c r="L750" s="14" t="s">
        <v>20</v>
      </c>
      <c r="M750" s="10">
        <f t="shared" si="152"/>
        <v>1500</v>
      </c>
      <c r="N750" s="99">
        <v>200</v>
      </c>
      <c r="O750" s="99">
        <v>250</v>
      </c>
      <c r="P750" s="99">
        <v>300</v>
      </c>
      <c r="Q750" s="99">
        <v>350</v>
      </c>
      <c r="R750" s="99">
        <v>400</v>
      </c>
    </row>
    <row r="751" spans="1:18" s="12" customFormat="1" ht="15">
      <c r="A751" s="155"/>
      <c r="B751" s="155"/>
      <c r="C751" s="156"/>
      <c r="D751" s="156"/>
      <c r="E751" s="156"/>
      <c r="F751" s="156"/>
      <c r="G751" s="156"/>
      <c r="H751" s="156"/>
      <c r="I751" s="156"/>
      <c r="J751" s="155"/>
      <c r="K751" s="176" t="s">
        <v>106</v>
      </c>
      <c r="L751" s="8" t="s">
        <v>17</v>
      </c>
      <c r="M751" s="10">
        <f t="shared" si="152"/>
        <v>0</v>
      </c>
      <c r="N751" s="90">
        <v>0</v>
      </c>
      <c r="O751" s="90">
        <v>0</v>
      </c>
      <c r="P751" s="90">
        <v>0</v>
      </c>
      <c r="Q751" s="90">
        <v>0</v>
      </c>
      <c r="R751" s="90">
        <v>0</v>
      </c>
    </row>
    <row r="752" spans="1:18" s="12" customFormat="1" ht="15">
      <c r="A752" s="155"/>
      <c r="B752" s="155"/>
      <c r="C752" s="156"/>
      <c r="D752" s="156"/>
      <c r="E752" s="156"/>
      <c r="F752" s="156"/>
      <c r="G752" s="156"/>
      <c r="H752" s="156"/>
      <c r="I752" s="156"/>
      <c r="J752" s="155"/>
      <c r="K752" s="176"/>
      <c r="L752" s="13" t="s">
        <v>19</v>
      </c>
      <c r="M752" s="10">
        <f t="shared" si="152"/>
        <v>0</v>
      </c>
      <c r="N752" s="90">
        <v>0</v>
      </c>
      <c r="O752" s="90">
        <v>0</v>
      </c>
      <c r="P752" s="90">
        <v>0</v>
      </c>
      <c r="Q752" s="90">
        <v>0</v>
      </c>
      <c r="R752" s="90">
        <v>0</v>
      </c>
    </row>
    <row r="753" spans="1:18" s="12" customFormat="1" ht="15">
      <c r="A753" s="155"/>
      <c r="B753" s="155"/>
      <c r="C753" s="156">
        <v>6</v>
      </c>
      <c r="D753" s="156">
        <v>6</v>
      </c>
      <c r="E753" s="156">
        <v>6</v>
      </c>
      <c r="F753" s="156">
        <v>6</v>
      </c>
      <c r="G753" s="156">
        <v>6</v>
      </c>
      <c r="H753" s="156">
        <v>6</v>
      </c>
      <c r="I753" s="156">
        <v>6</v>
      </c>
      <c r="J753" s="155"/>
      <c r="K753" s="176"/>
      <c r="L753" s="14" t="s">
        <v>20</v>
      </c>
      <c r="M753" s="10">
        <f t="shared" si="152"/>
        <v>1500</v>
      </c>
      <c r="N753" s="99">
        <v>200</v>
      </c>
      <c r="O753" s="99">
        <v>250</v>
      </c>
      <c r="P753" s="99">
        <v>300</v>
      </c>
      <c r="Q753" s="99">
        <v>350</v>
      </c>
      <c r="R753" s="99">
        <v>400</v>
      </c>
    </row>
    <row r="754" spans="1:18" s="12" customFormat="1" ht="15">
      <c r="A754" s="155"/>
      <c r="B754" s="155"/>
      <c r="C754" s="156"/>
      <c r="D754" s="156"/>
      <c r="E754" s="156"/>
      <c r="F754" s="156"/>
      <c r="G754" s="156"/>
      <c r="H754" s="156"/>
      <c r="I754" s="156"/>
      <c r="J754" s="155"/>
      <c r="K754" s="176" t="s">
        <v>107</v>
      </c>
      <c r="L754" s="8" t="s">
        <v>17</v>
      </c>
      <c r="M754" s="10">
        <f t="shared" si="152"/>
        <v>0</v>
      </c>
      <c r="N754" s="90">
        <v>0</v>
      </c>
      <c r="O754" s="90">
        <v>0</v>
      </c>
      <c r="P754" s="90">
        <v>0</v>
      </c>
      <c r="Q754" s="90">
        <v>0</v>
      </c>
      <c r="R754" s="90">
        <v>0</v>
      </c>
    </row>
    <row r="755" spans="1:18" s="12" customFormat="1" ht="15">
      <c r="A755" s="155"/>
      <c r="B755" s="155"/>
      <c r="C755" s="156"/>
      <c r="D755" s="156"/>
      <c r="E755" s="156"/>
      <c r="F755" s="156"/>
      <c r="G755" s="156"/>
      <c r="H755" s="156"/>
      <c r="I755" s="156"/>
      <c r="J755" s="155"/>
      <c r="K755" s="176"/>
      <c r="L755" s="13" t="s">
        <v>19</v>
      </c>
      <c r="M755" s="10">
        <f t="shared" si="152"/>
        <v>0</v>
      </c>
      <c r="N755" s="90">
        <v>0</v>
      </c>
      <c r="O755" s="90">
        <v>0</v>
      </c>
      <c r="P755" s="90">
        <v>0</v>
      </c>
      <c r="Q755" s="90">
        <v>0</v>
      </c>
      <c r="R755" s="90">
        <v>0</v>
      </c>
    </row>
    <row r="756" spans="1:18" s="12" customFormat="1" ht="15">
      <c r="A756" s="155"/>
      <c r="B756" s="155"/>
      <c r="C756" s="34"/>
      <c r="D756" s="34"/>
      <c r="E756" s="34"/>
      <c r="F756" s="34"/>
      <c r="G756" s="34"/>
      <c r="H756" s="34"/>
      <c r="I756" s="34"/>
      <c r="J756" s="155"/>
      <c r="K756" s="176"/>
      <c r="L756" s="14" t="s">
        <v>20</v>
      </c>
      <c r="M756" s="10">
        <f t="shared" si="152"/>
        <v>0</v>
      </c>
      <c r="N756" s="90">
        <v>0</v>
      </c>
      <c r="O756" s="90">
        <v>0</v>
      </c>
      <c r="P756" s="90">
        <v>0</v>
      </c>
      <c r="Q756" s="90">
        <v>0</v>
      </c>
      <c r="R756" s="90">
        <v>0</v>
      </c>
    </row>
    <row r="757" spans="1:18" s="12" customFormat="1" ht="15">
      <c r="A757" s="203" t="s">
        <v>138</v>
      </c>
      <c r="B757" s="203"/>
      <c r="C757" s="97"/>
      <c r="D757" s="97"/>
      <c r="E757" s="97"/>
      <c r="F757" s="97"/>
      <c r="G757" s="97"/>
      <c r="H757" s="97"/>
      <c r="I757" s="97"/>
      <c r="J757" s="206"/>
      <c r="K757" s="209"/>
      <c r="L757" s="8" t="s">
        <v>17</v>
      </c>
      <c r="M757" s="10">
        <f t="shared" si="152"/>
        <v>0</v>
      </c>
      <c r="N757" s="95">
        <f aca="true" t="shared" si="153" ref="N757:R759">N745+N748+N751+N754</f>
        <v>0</v>
      </c>
      <c r="O757" s="95">
        <f t="shared" si="153"/>
        <v>0</v>
      </c>
      <c r="P757" s="95">
        <f t="shared" si="153"/>
        <v>0</v>
      </c>
      <c r="Q757" s="95">
        <f t="shared" si="153"/>
        <v>0</v>
      </c>
      <c r="R757" s="95">
        <f t="shared" si="153"/>
        <v>0</v>
      </c>
    </row>
    <row r="758" spans="1:18" s="12" customFormat="1" ht="15">
      <c r="A758" s="204"/>
      <c r="B758" s="204"/>
      <c r="C758" s="97"/>
      <c r="D758" s="97"/>
      <c r="E758" s="97"/>
      <c r="F758" s="97"/>
      <c r="G758" s="97"/>
      <c r="H758" s="97"/>
      <c r="I758" s="97"/>
      <c r="J758" s="207"/>
      <c r="K758" s="210"/>
      <c r="L758" s="13" t="s">
        <v>19</v>
      </c>
      <c r="M758" s="10">
        <f t="shared" si="152"/>
        <v>0</v>
      </c>
      <c r="N758" s="95">
        <f t="shared" si="153"/>
        <v>0</v>
      </c>
      <c r="O758" s="95">
        <f t="shared" si="153"/>
        <v>0</v>
      </c>
      <c r="P758" s="95">
        <f t="shared" si="153"/>
        <v>0</v>
      </c>
      <c r="Q758" s="95">
        <f t="shared" si="153"/>
        <v>0</v>
      </c>
      <c r="R758" s="95">
        <f t="shared" si="153"/>
        <v>0</v>
      </c>
    </row>
    <row r="759" spans="1:18" s="12" customFormat="1" ht="15">
      <c r="A759" s="204"/>
      <c r="B759" s="204"/>
      <c r="C759" s="97"/>
      <c r="D759" s="97"/>
      <c r="E759" s="97"/>
      <c r="F759" s="97"/>
      <c r="G759" s="97"/>
      <c r="H759" s="97"/>
      <c r="I759" s="97"/>
      <c r="J759" s="207"/>
      <c r="K759" s="210"/>
      <c r="L759" s="14" t="s">
        <v>20</v>
      </c>
      <c r="M759" s="10">
        <f t="shared" si="152"/>
        <v>5200</v>
      </c>
      <c r="N759" s="95">
        <f t="shared" si="153"/>
        <v>700</v>
      </c>
      <c r="O759" s="95">
        <f t="shared" si="153"/>
        <v>900</v>
      </c>
      <c r="P759" s="95">
        <f t="shared" si="153"/>
        <v>1050</v>
      </c>
      <c r="Q759" s="95">
        <f t="shared" si="153"/>
        <v>1200</v>
      </c>
      <c r="R759" s="95">
        <f t="shared" si="153"/>
        <v>1350</v>
      </c>
    </row>
    <row r="760" spans="1:18" s="12" customFormat="1" ht="15">
      <c r="A760" s="205"/>
      <c r="B760" s="205"/>
      <c r="C760" s="97"/>
      <c r="D760" s="97"/>
      <c r="E760" s="97"/>
      <c r="F760" s="97"/>
      <c r="G760" s="97"/>
      <c r="H760" s="97"/>
      <c r="I760" s="97"/>
      <c r="J760" s="208"/>
      <c r="K760" s="211"/>
      <c r="L760" s="27" t="s">
        <v>21</v>
      </c>
      <c r="M760" s="29">
        <f aca="true" t="shared" si="154" ref="M760:R760">SUM(M757:M759)</f>
        <v>5200</v>
      </c>
      <c r="N760" s="29">
        <f t="shared" si="154"/>
        <v>700</v>
      </c>
      <c r="O760" s="29">
        <f t="shared" si="154"/>
        <v>900</v>
      </c>
      <c r="P760" s="29">
        <f t="shared" si="154"/>
        <v>1050</v>
      </c>
      <c r="Q760" s="29">
        <f t="shared" si="154"/>
        <v>1200</v>
      </c>
      <c r="R760" s="29">
        <f t="shared" si="154"/>
        <v>1350</v>
      </c>
    </row>
    <row r="761" spans="1:18" s="12" customFormat="1" ht="15">
      <c r="A761" s="184" t="s">
        <v>108</v>
      </c>
      <c r="B761" s="184" t="s">
        <v>109</v>
      </c>
      <c r="C761" s="44">
        <v>48</v>
      </c>
      <c r="D761" s="44">
        <v>8</v>
      </c>
      <c r="E761" s="44">
        <v>8</v>
      </c>
      <c r="F761" s="44">
        <v>8</v>
      </c>
      <c r="G761" s="44">
        <v>8</v>
      </c>
      <c r="H761" s="44">
        <v>8</v>
      </c>
      <c r="I761" s="44">
        <v>8</v>
      </c>
      <c r="J761" s="155" t="s">
        <v>110</v>
      </c>
      <c r="K761" s="157" t="s">
        <v>11</v>
      </c>
      <c r="L761" s="8" t="s">
        <v>17</v>
      </c>
      <c r="M761" s="10">
        <f aca="true" t="shared" si="155" ref="M761:M775">SUM(N761:R761)</f>
        <v>0</v>
      </c>
      <c r="N761" s="90">
        <v>0</v>
      </c>
      <c r="O761" s="90">
        <v>0</v>
      </c>
      <c r="P761" s="90">
        <v>0</v>
      </c>
      <c r="Q761" s="90">
        <v>0</v>
      </c>
      <c r="R761" s="90">
        <v>0</v>
      </c>
    </row>
    <row r="762" spans="1:18" s="12" customFormat="1" ht="15">
      <c r="A762" s="184"/>
      <c r="B762" s="184"/>
      <c r="C762" s="44"/>
      <c r="D762" s="44"/>
      <c r="E762" s="44"/>
      <c r="F762" s="44"/>
      <c r="G762" s="44"/>
      <c r="H762" s="44"/>
      <c r="I762" s="44"/>
      <c r="J762" s="155"/>
      <c r="K762" s="157"/>
      <c r="L762" s="13" t="s">
        <v>19</v>
      </c>
      <c r="M762" s="10">
        <f t="shared" si="155"/>
        <v>0</v>
      </c>
      <c r="N762" s="90">
        <v>0</v>
      </c>
      <c r="O762" s="90">
        <v>0</v>
      </c>
      <c r="P762" s="90">
        <v>0</v>
      </c>
      <c r="Q762" s="90">
        <v>0</v>
      </c>
      <c r="R762" s="90">
        <v>0</v>
      </c>
    </row>
    <row r="763" spans="1:18" s="12" customFormat="1" ht="15">
      <c r="A763" s="184"/>
      <c r="B763" s="184"/>
      <c r="C763" s="44"/>
      <c r="D763" s="44"/>
      <c r="E763" s="44"/>
      <c r="F763" s="44"/>
      <c r="G763" s="44"/>
      <c r="H763" s="44"/>
      <c r="I763" s="44"/>
      <c r="J763" s="155"/>
      <c r="K763" s="157"/>
      <c r="L763" s="14" t="s">
        <v>20</v>
      </c>
      <c r="M763" s="10">
        <f t="shared" si="155"/>
        <v>15</v>
      </c>
      <c r="N763" s="90">
        <v>5</v>
      </c>
      <c r="O763" s="90">
        <v>0</v>
      </c>
      <c r="P763" s="90">
        <v>5</v>
      </c>
      <c r="Q763" s="90">
        <v>0</v>
      </c>
      <c r="R763" s="90">
        <v>5</v>
      </c>
    </row>
    <row r="764" spans="1:18" s="12" customFormat="1" ht="15">
      <c r="A764" s="184"/>
      <c r="B764" s="184"/>
      <c r="C764" s="44"/>
      <c r="D764" s="44"/>
      <c r="E764" s="44"/>
      <c r="F764" s="44"/>
      <c r="G764" s="44"/>
      <c r="H764" s="44"/>
      <c r="I764" s="44"/>
      <c r="J764" s="155"/>
      <c r="K764" s="158" t="s">
        <v>12</v>
      </c>
      <c r="L764" s="8" t="s">
        <v>17</v>
      </c>
      <c r="M764" s="10">
        <f t="shared" si="155"/>
        <v>0</v>
      </c>
      <c r="N764" s="90">
        <v>0</v>
      </c>
      <c r="O764" s="90">
        <v>0</v>
      </c>
      <c r="P764" s="90">
        <v>0</v>
      </c>
      <c r="Q764" s="90">
        <v>0</v>
      </c>
      <c r="R764" s="90">
        <v>0</v>
      </c>
    </row>
    <row r="765" spans="1:18" s="12" customFormat="1" ht="15">
      <c r="A765" s="184"/>
      <c r="B765" s="184"/>
      <c r="C765" s="44"/>
      <c r="D765" s="44"/>
      <c r="E765" s="44"/>
      <c r="F765" s="44"/>
      <c r="G765" s="44"/>
      <c r="H765" s="44"/>
      <c r="I765" s="44"/>
      <c r="J765" s="155"/>
      <c r="K765" s="158"/>
      <c r="L765" s="13" t="s">
        <v>19</v>
      </c>
      <c r="M765" s="10">
        <f t="shared" si="155"/>
        <v>0</v>
      </c>
      <c r="N765" s="90"/>
      <c r="O765" s="90"/>
      <c r="P765" s="90"/>
      <c r="Q765" s="90"/>
      <c r="R765" s="90"/>
    </row>
    <row r="766" spans="1:18" s="12" customFormat="1" ht="15">
      <c r="A766" s="184"/>
      <c r="B766" s="184"/>
      <c r="C766" s="44"/>
      <c r="D766" s="44"/>
      <c r="E766" s="44"/>
      <c r="F766" s="44"/>
      <c r="G766" s="44"/>
      <c r="H766" s="44"/>
      <c r="I766" s="44"/>
      <c r="J766" s="155"/>
      <c r="K766" s="158"/>
      <c r="L766" s="14" t="s">
        <v>20</v>
      </c>
      <c r="M766" s="10">
        <f t="shared" si="155"/>
        <v>50</v>
      </c>
      <c r="N766" s="90">
        <v>10</v>
      </c>
      <c r="O766" s="90">
        <v>10</v>
      </c>
      <c r="P766" s="90">
        <v>10</v>
      </c>
      <c r="Q766" s="90">
        <v>10</v>
      </c>
      <c r="R766" s="90">
        <v>10</v>
      </c>
    </row>
    <row r="767" spans="1:18" s="12" customFormat="1" ht="15">
      <c r="A767" s="184"/>
      <c r="B767" s="184"/>
      <c r="C767" s="44"/>
      <c r="D767" s="44"/>
      <c r="E767" s="44"/>
      <c r="F767" s="44"/>
      <c r="G767" s="44"/>
      <c r="H767" s="44"/>
      <c r="I767" s="44"/>
      <c r="J767" s="155"/>
      <c r="K767" s="135" t="s">
        <v>13</v>
      </c>
      <c r="L767" s="8" t="s">
        <v>17</v>
      </c>
      <c r="M767" s="10">
        <f t="shared" si="155"/>
        <v>0</v>
      </c>
      <c r="N767" s="90">
        <v>0</v>
      </c>
      <c r="O767" s="90">
        <v>0</v>
      </c>
      <c r="P767" s="90">
        <v>0</v>
      </c>
      <c r="Q767" s="90">
        <v>0</v>
      </c>
      <c r="R767" s="90">
        <v>0</v>
      </c>
    </row>
    <row r="768" spans="1:18" s="12" customFormat="1" ht="15">
      <c r="A768" s="184"/>
      <c r="B768" s="184"/>
      <c r="C768" s="44"/>
      <c r="D768" s="44"/>
      <c r="E768" s="44"/>
      <c r="F768" s="44"/>
      <c r="G768" s="44"/>
      <c r="H768" s="44"/>
      <c r="I768" s="44"/>
      <c r="J768" s="155"/>
      <c r="K768" s="135"/>
      <c r="L768" s="13" t="s">
        <v>19</v>
      </c>
      <c r="M768" s="10">
        <f t="shared" si="155"/>
        <v>0</v>
      </c>
      <c r="N768" s="90">
        <v>0</v>
      </c>
      <c r="O768" s="90">
        <v>0</v>
      </c>
      <c r="P768" s="90">
        <v>0</v>
      </c>
      <c r="Q768" s="90">
        <v>0</v>
      </c>
      <c r="R768" s="90">
        <v>0</v>
      </c>
    </row>
    <row r="769" spans="1:18" s="12" customFormat="1" ht="15">
      <c r="A769" s="184"/>
      <c r="B769" s="184"/>
      <c r="C769" s="44"/>
      <c r="D769" s="44"/>
      <c r="E769" s="44"/>
      <c r="F769" s="44"/>
      <c r="G769" s="44"/>
      <c r="H769" s="44"/>
      <c r="I769" s="44"/>
      <c r="J769" s="155"/>
      <c r="K769" s="135"/>
      <c r="L769" s="14" t="s">
        <v>20</v>
      </c>
      <c r="M769" s="10">
        <f t="shared" si="155"/>
        <v>28</v>
      </c>
      <c r="N769" s="90">
        <v>5</v>
      </c>
      <c r="O769" s="90">
        <v>5</v>
      </c>
      <c r="P769" s="90">
        <v>6</v>
      </c>
      <c r="Q769" s="90">
        <v>6</v>
      </c>
      <c r="R769" s="90">
        <v>6</v>
      </c>
    </row>
    <row r="770" spans="1:18" s="12" customFormat="1" ht="15">
      <c r="A770" s="184"/>
      <c r="B770" s="184"/>
      <c r="C770" s="44"/>
      <c r="D770" s="44"/>
      <c r="E770" s="44"/>
      <c r="F770" s="44"/>
      <c r="G770" s="44"/>
      <c r="H770" s="44"/>
      <c r="I770" s="44"/>
      <c r="J770" s="155"/>
      <c r="K770" s="135" t="s">
        <v>14</v>
      </c>
      <c r="L770" s="8" t="s">
        <v>17</v>
      </c>
      <c r="M770" s="10">
        <f t="shared" si="155"/>
        <v>0</v>
      </c>
      <c r="N770" s="90">
        <v>0</v>
      </c>
      <c r="O770" s="90">
        <v>0</v>
      </c>
      <c r="P770" s="90">
        <v>0</v>
      </c>
      <c r="Q770" s="90">
        <v>0</v>
      </c>
      <c r="R770" s="90">
        <v>0</v>
      </c>
    </row>
    <row r="771" spans="1:18" s="12" customFormat="1" ht="15">
      <c r="A771" s="184"/>
      <c r="B771" s="184"/>
      <c r="C771" s="44"/>
      <c r="D771" s="44"/>
      <c r="E771" s="44"/>
      <c r="F771" s="44"/>
      <c r="G771" s="44"/>
      <c r="H771" s="44"/>
      <c r="I771" s="44"/>
      <c r="J771" s="155"/>
      <c r="K771" s="135"/>
      <c r="L771" s="13" t="s">
        <v>19</v>
      </c>
      <c r="M771" s="10">
        <f t="shared" si="155"/>
        <v>0</v>
      </c>
      <c r="N771" s="90">
        <v>0</v>
      </c>
      <c r="O771" s="90">
        <v>0</v>
      </c>
      <c r="P771" s="90">
        <v>0</v>
      </c>
      <c r="Q771" s="90">
        <v>0</v>
      </c>
      <c r="R771" s="90">
        <v>0</v>
      </c>
    </row>
    <row r="772" spans="1:18" s="12" customFormat="1" ht="15">
      <c r="A772" s="184"/>
      <c r="B772" s="184"/>
      <c r="C772" s="44"/>
      <c r="D772" s="44"/>
      <c r="E772" s="44"/>
      <c r="F772" s="44"/>
      <c r="G772" s="44"/>
      <c r="H772" s="44"/>
      <c r="I772" s="44"/>
      <c r="J772" s="155"/>
      <c r="K772" s="135"/>
      <c r="L772" s="14" t="s">
        <v>20</v>
      </c>
      <c r="M772" s="10">
        <f t="shared" si="155"/>
        <v>0</v>
      </c>
      <c r="N772" s="90">
        <v>0</v>
      </c>
      <c r="O772" s="90">
        <v>0</v>
      </c>
      <c r="P772" s="90">
        <v>0</v>
      </c>
      <c r="Q772" s="90">
        <v>0</v>
      </c>
      <c r="R772" s="90">
        <v>0</v>
      </c>
    </row>
    <row r="773" spans="1:18" s="12" customFormat="1" ht="15">
      <c r="A773" s="203" t="s">
        <v>139</v>
      </c>
      <c r="B773" s="203"/>
      <c r="C773" s="97"/>
      <c r="D773" s="97"/>
      <c r="E773" s="97"/>
      <c r="F773" s="97"/>
      <c r="G773" s="97"/>
      <c r="H773" s="97"/>
      <c r="I773" s="97"/>
      <c r="J773" s="206"/>
      <c r="K773" s="209"/>
      <c r="L773" s="8" t="s">
        <v>17</v>
      </c>
      <c r="M773" s="10">
        <f t="shared" si="155"/>
        <v>0</v>
      </c>
      <c r="N773" s="95">
        <f aca="true" t="shared" si="156" ref="N773:R775">N761+N764+N767+N770</f>
        <v>0</v>
      </c>
      <c r="O773" s="95">
        <f t="shared" si="156"/>
        <v>0</v>
      </c>
      <c r="P773" s="95">
        <f t="shared" si="156"/>
        <v>0</v>
      </c>
      <c r="Q773" s="95">
        <f t="shared" si="156"/>
        <v>0</v>
      </c>
      <c r="R773" s="95">
        <f t="shared" si="156"/>
        <v>0</v>
      </c>
    </row>
    <row r="774" spans="1:18" s="12" customFormat="1" ht="15">
      <c r="A774" s="204"/>
      <c r="B774" s="204"/>
      <c r="C774" s="97"/>
      <c r="D774" s="97"/>
      <c r="E774" s="97"/>
      <c r="F774" s="97"/>
      <c r="G774" s="97"/>
      <c r="H774" s="97"/>
      <c r="I774" s="97"/>
      <c r="J774" s="207"/>
      <c r="K774" s="210"/>
      <c r="L774" s="13" t="s">
        <v>19</v>
      </c>
      <c r="M774" s="10">
        <f t="shared" si="155"/>
        <v>0</v>
      </c>
      <c r="N774" s="95">
        <f t="shared" si="156"/>
        <v>0</v>
      </c>
      <c r="O774" s="95">
        <f t="shared" si="156"/>
        <v>0</v>
      </c>
      <c r="P774" s="95">
        <f t="shared" si="156"/>
        <v>0</v>
      </c>
      <c r="Q774" s="95">
        <f t="shared" si="156"/>
        <v>0</v>
      </c>
      <c r="R774" s="95">
        <f t="shared" si="156"/>
        <v>0</v>
      </c>
    </row>
    <row r="775" spans="1:18" s="12" customFormat="1" ht="15">
      <c r="A775" s="204"/>
      <c r="B775" s="204"/>
      <c r="C775" s="97"/>
      <c r="D775" s="97"/>
      <c r="E775" s="97"/>
      <c r="F775" s="97"/>
      <c r="G775" s="97"/>
      <c r="H775" s="97"/>
      <c r="I775" s="97"/>
      <c r="J775" s="207"/>
      <c r="K775" s="210"/>
      <c r="L775" s="14" t="s">
        <v>20</v>
      </c>
      <c r="M775" s="10">
        <f t="shared" si="155"/>
        <v>93</v>
      </c>
      <c r="N775" s="95">
        <f t="shared" si="156"/>
        <v>20</v>
      </c>
      <c r="O775" s="95">
        <f t="shared" si="156"/>
        <v>15</v>
      </c>
      <c r="P775" s="95">
        <f t="shared" si="156"/>
        <v>21</v>
      </c>
      <c r="Q775" s="95">
        <f t="shared" si="156"/>
        <v>16</v>
      </c>
      <c r="R775" s="95">
        <f t="shared" si="156"/>
        <v>21</v>
      </c>
    </row>
    <row r="776" spans="1:18" s="12" customFormat="1" ht="15">
      <c r="A776" s="205"/>
      <c r="B776" s="205"/>
      <c r="C776" s="97"/>
      <c r="D776" s="97"/>
      <c r="E776" s="97"/>
      <c r="F776" s="97"/>
      <c r="G776" s="97"/>
      <c r="H776" s="97"/>
      <c r="I776" s="97"/>
      <c r="J776" s="208"/>
      <c r="K776" s="211"/>
      <c r="L776" s="27" t="s">
        <v>21</v>
      </c>
      <c r="M776" s="29">
        <f aca="true" t="shared" si="157" ref="M776:R776">SUM(M773:M775)</f>
        <v>93</v>
      </c>
      <c r="N776" s="29">
        <f t="shared" si="157"/>
        <v>20</v>
      </c>
      <c r="O776" s="29">
        <f t="shared" si="157"/>
        <v>15</v>
      </c>
      <c r="P776" s="29">
        <f t="shared" si="157"/>
        <v>21</v>
      </c>
      <c r="Q776" s="29">
        <f t="shared" si="157"/>
        <v>16</v>
      </c>
      <c r="R776" s="29">
        <f t="shared" si="157"/>
        <v>21</v>
      </c>
    </row>
    <row r="777" spans="1:18" s="12" customFormat="1" ht="15">
      <c r="A777" s="184" t="s">
        <v>111</v>
      </c>
      <c r="B777" s="155" t="s">
        <v>112</v>
      </c>
      <c r="C777" s="66"/>
      <c r="D777" s="31">
        <v>926</v>
      </c>
      <c r="E777" s="31">
        <v>999</v>
      </c>
      <c r="F777" s="31">
        <v>1068</v>
      </c>
      <c r="G777" s="31">
        <v>1131</v>
      </c>
      <c r="H777" s="31">
        <v>1189</v>
      </c>
      <c r="I777" s="31">
        <v>1250</v>
      </c>
      <c r="J777" s="155" t="s">
        <v>113</v>
      </c>
      <c r="K777" s="157" t="s">
        <v>11</v>
      </c>
      <c r="L777" s="8" t="s">
        <v>17</v>
      </c>
      <c r="M777" s="10">
        <f aca="true" t="shared" si="158" ref="M777:M791">SUM(N777:R777)</f>
        <v>0</v>
      </c>
      <c r="N777" s="90">
        <v>0</v>
      </c>
      <c r="O777" s="90">
        <v>0</v>
      </c>
      <c r="P777" s="90">
        <v>0</v>
      </c>
      <c r="Q777" s="90">
        <v>0</v>
      </c>
      <c r="R777" s="90">
        <v>0</v>
      </c>
    </row>
    <row r="778" spans="1:18" s="12" customFormat="1" ht="15">
      <c r="A778" s="184"/>
      <c r="B778" s="155"/>
      <c r="C778" s="80"/>
      <c r="D778" s="30">
        <v>23</v>
      </c>
      <c r="E778" s="30">
        <v>25</v>
      </c>
      <c r="F778" s="30">
        <v>25</v>
      </c>
      <c r="G778" s="30">
        <v>26</v>
      </c>
      <c r="H778" s="30">
        <v>27</v>
      </c>
      <c r="I778" s="30">
        <v>29</v>
      </c>
      <c r="J778" s="155"/>
      <c r="K778" s="157"/>
      <c r="L778" s="13" t="s">
        <v>19</v>
      </c>
      <c r="M778" s="10">
        <f t="shared" si="158"/>
        <v>400</v>
      </c>
      <c r="N778" s="90">
        <v>0</v>
      </c>
      <c r="O778" s="90">
        <v>100</v>
      </c>
      <c r="P778" s="90">
        <v>100</v>
      </c>
      <c r="Q778" s="90">
        <v>100</v>
      </c>
      <c r="R778" s="90">
        <v>100</v>
      </c>
    </row>
    <row r="779" spans="1:18" s="12" customFormat="1" ht="15">
      <c r="A779" s="184"/>
      <c r="B779" s="155"/>
      <c r="C779" s="80"/>
      <c r="D779" s="30">
        <v>41</v>
      </c>
      <c r="E779" s="30">
        <v>41</v>
      </c>
      <c r="F779" s="30">
        <v>41</v>
      </c>
      <c r="G779" s="30">
        <v>41</v>
      </c>
      <c r="H779" s="30">
        <v>41</v>
      </c>
      <c r="I779" s="30">
        <v>41</v>
      </c>
      <c r="J779" s="155"/>
      <c r="K779" s="157"/>
      <c r="L779" s="14" t="s">
        <v>20</v>
      </c>
      <c r="M779" s="10">
        <f t="shared" si="158"/>
        <v>1241.5</v>
      </c>
      <c r="N779" s="90">
        <v>144.5</v>
      </c>
      <c r="O779" s="90">
        <v>186.8</v>
      </c>
      <c r="P779" s="90">
        <v>280</v>
      </c>
      <c r="Q779" s="90">
        <v>381.2</v>
      </c>
      <c r="R779" s="90">
        <v>249</v>
      </c>
    </row>
    <row r="780" spans="1:18" s="12" customFormat="1" ht="15">
      <c r="A780" s="184"/>
      <c r="B780" s="155"/>
      <c r="C780" s="80"/>
      <c r="D780" s="30">
        <v>62</v>
      </c>
      <c r="E780" s="30">
        <v>76</v>
      </c>
      <c r="F780" s="30">
        <v>89</v>
      </c>
      <c r="G780" s="30">
        <v>95</v>
      </c>
      <c r="H780" s="30">
        <v>99</v>
      </c>
      <c r="I780" s="30">
        <v>101</v>
      </c>
      <c r="J780" s="155"/>
      <c r="K780" s="158" t="s">
        <v>12</v>
      </c>
      <c r="L780" s="8" t="s">
        <v>17</v>
      </c>
      <c r="M780" s="10">
        <f t="shared" si="158"/>
        <v>0</v>
      </c>
      <c r="N780" s="90">
        <v>0</v>
      </c>
      <c r="O780" s="90">
        <v>0</v>
      </c>
      <c r="P780" s="90">
        <v>0</v>
      </c>
      <c r="Q780" s="90">
        <v>0</v>
      </c>
      <c r="R780" s="90">
        <v>0</v>
      </c>
    </row>
    <row r="781" spans="1:18" s="12" customFormat="1" ht="15">
      <c r="A781" s="184"/>
      <c r="B781" s="155"/>
      <c r="C781" s="80"/>
      <c r="D781" s="30">
        <v>21</v>
      </c>
      <c r="E781" s="30">
        <v>24</v>
      </c>
      <c r="F781" s="30">
        <v>27</v>
      </c>
      <c r="G781" s="30">
        <v>30</v>
      </c>
      <c r="H781" s="30">
        <v>33</v>
      </c>
      <c r="I781" s="30">
        <v>36</v>
      </c>
      <c r="J781" s="155"/>
      <c r="K781" s="158"/>
      <c r="L781" s="13" t="s">
        <v>19</v>
      </c>
      <c r="M781" s="10">
        <f t="shared" si="158"/>
        <v>240.6</v>
      </c>
      <c r="N781" s="90">
        <v>41.4</v>
      </c>
      <c r="O781" s="90">
        <v>43.6</v>
      </c>
      <c r="P781" s="90">
        <v>46.4</v>
      </c>
      <c r="Q781" s="90">
        <v>52.6</v>
      </c>
      <c r="R781" s="90">
        <v>56.6</v>
      </c>
    </row>
    <row r="782" spans="1:18" s="12" customFormat="1" ht="15">
      <c r="A782" s="184"/>
      <c r="B782" s="155"/>
      <c r="C782" s="80"/>
      <c r="D782" s="30">
        <v>80</v>
      </c>
      <c r="E782" s="30">
        <v>100</v>
      </c>
      <c r="F782" s="30">
        <v>120</v>
      </c>
      <c r="G782" s="30">
        <v>140</v>
      </c>
      <c r="H782" s="30">
        <v>160</v>
      </c>
      <c r="I782" s="30">
        <v>180</v>
      </c>
      <c r="J782" s="155"/>
      <c r="K782" s="158"/>
      <c r="L782" s="14" t="s">
        <v>20</v>
      </c>
      <c r="M782" s="10">
        <f t="shared" si="158"/>
        <v>0</v>
      </c>
      <c r="N782" s="90"/>
      <c r="O782" s="90"/>
      <c r="P782" s="90"/>
      <c r="Q782" s="90"/>
      <c r="R782" s="90"/>
    </row>
    <row r="783" spans="1:18" s="12" customFormat="1" ht="15">
      <c r="A783" s="184"/>
      <c r="B783" s="155"/>
      <c r="C783" s="80"/>
      <c r="D783" s="30">
        <v>38</v>
      </c>
      <c r="E783" s="30">
        <v>38</v>
      </c>
      <c r="F783" s="30">
        <v>38</v>
      </c>
      <c r="G783" s="30">
        <v>39</v>
      </c>
      <c r="H783" s="30">
        <v>40</v>
      </c>
      <c r="I783" s="30">
        <v>42</v>
      </c>
      <c r="J783" s="155"/>
      <c r="K783" s="135" t="s">
        <v>13</v>
      </c>
      <c r="L783" s="8" t="s">
        <v>17</v>
      </c>
      <c r="M783" s="10">
        <f t="shared" si="158"/>
        <v>0</v>
      </c>
      <c r="N783" s="90">
        <v>0</v>
      </c>
      <c r="O783" s="90">
        <v>0</v>
      </c>
      <c r="P783" s="90">
        <v>0</v>
      </c>
      <c r="Q783" s="90">
        <v>0</v>
      </c>
      <c r="R783" s="90">
        <v>0</v>
      </c>
    </row>
    <row r="784" spans="1:18" s="12" customFormat="1" ht="15">
      <c r="A784" s="184"/>
      <c r="B784" s="155"/>
      <c r="C784" s="80"/>
      <c r="D784" s="30"/>
      <c r="E784" s="30"/>
      <c r="F784" s="30">
        <v>1</v>
      </c>
      <c r="G784" s="30">
        <v>1</v>
      </c>
      <c r="H784" s="30">
        <v>1</v>
      </c>
      <c r="I784" s="30">
        <v>1</v>
      </c>
      <c r="J784" s="155"/>
      <c r="K784" s="135"/>
      <c r="L784" s="13" t="s">
        <v>19</v>
      </c>
      <c r="M784" s="10">
        <f t="shared" si="158"/>
        <v>0</v>
      </c>
      <c r="N784" s="90">
        <v>0</v>
      </c>
      <c r="O784" s="90">
        <v>0</v>
      </c>
      <c r="P784" s="90">
        <v>0</v>
      </c>
      <c r="Q784" s="90">
        <v>0</v>
      </c>
      <c r="R784" s="90">
        <v>0</v>
      </c>
    </row>
    <row r="785" spans="1:18" s="12" customFormat="1" ht="15">
      <c r="A785" s="184"/>
      <c r="B785" s="155"/>
      <c r="C785" s="80"/>
      <c r="D785" s="30">
        <v>1</v>
      </c>
      <c r="E785" s="30">
        <v>1</v>
      </c>
      <c r="F785" s="30">
        <v>1</v>
      </c>
      <c r="G785" s="30">
        <v>1</v>
      </c>
      <c r="H785" s="30">
        <v>1</v>
      </c>
      <c r="I785" s="30">
        <v>1</v>
      </c>
      <c r="J785" s="155"/>
      <c r="K785" s="135"/>
      <c r="L785" s="14" t="s">
        <v>20</v>
      </c>
      <c r="M785" s="10">
        <f t="shared" si="158"/>
        <v>0</v>
      </c>
      <c r="N785" s="90">
        <v>0</v>
      </c>
      <c r="O785" s="90">
        <v>0</v>
      </c>
      <c r="P785" s="90">
        <v>0</v>
      </c>
      <c r="Q785" s="90">
        <v>0</v>
      </c>
      <c r="R785" s="90">
        <v>0</v>
      </c>
    </row>
    <row r="786" spans="1:18" s="12" customFormat="1" ht="15">
      <c r="A786" s="184"/>
      <c r="B786" s="155"/>
      <c r="C786" s="80"/>
      <c r="D786" s="30">
        <v>5</v>
      </c>
      <c r="E786" s="30">
        <v>6</v>
      </c>
      <c r="F786" s="30">
        <v>7</v>
      </c>
      <c r="G786" s="30">
        <v>8</v>
      </c>
      <c r="H786" s="30">
        <v>9</v>
      </c>
      <c r="I786" s="30">
        <v>10</v>
      </c>
      <c r="J786" s="155"/>
      <c r="K786" s="135" t="s">
        <v>14</v>
      </c>
      <c r="L786" s="8" t="s">
        <v>17</v>
      </c>
      <c r="M786" s="10">
        <f t="shared" si="158"/>
        <v>0</v>
      </c>
      <c r="N786" s="90">
        <v>0</v>
      </c>
      <c r="O786" s="90">
        <v>0</v>
      </c>
      <c r="P786" s="90">
        <v>0</v>
      </c>
      <c r="Q786" s="90">
        <v>0</v>
      </c>
      <c r="R786" s="90">
        <v>0</v>
      </c>
    </row>
    <row r="787" spans="1:18" s="12" customFormat="1" ht="15">
      <c r="A787" s="184"/>
      <c r="B787" s="155"/>
      <c r="C787" s="80"/>
      <c r="D787" s="30">
        <v>95</v>
      </c>
      <c r="E787" s="30">
        <v>95</v>
      </c>
      <c r="F787" s="30">
        <v>95</v>
      </c>
      <c r="G787" s="30">
        <v>95</v>
      </c>
      <c r="H787" s="30">
        <v>95</v>
      </c>
      <c r="I787" s="30">
        <v>95</v>
      </c>
      <c r="J787" s="155"/>
      <c r="K787" s="135"/>
      <c r="L787" s="13" t="s">
        <v>19</v>
      </c>
      <c r="M787" s="10">
        <f t="shared" si="158"/>
        <v>0</v>
      </c>
      <c r="N787" s="90">
        <v>0</v>
      </c>
      <c r="O787" s="90">
        <v>0</v>
      </c>
      <c r="P787" s="90">
        <v>0</v>
      </c>
      <c r="Q787" s="90">
        <v>0</v>
      </c>
      <c r="R787" s="90">
        <v>0</v>
      </c>
    </row>
    <row r="788" spans="1:18" s="12" customFormat="1" ht="15">
      <c r="A788" s="184"/>
      <c r="B788" s="155"/>
      <c r="C788" s="80"/>
      <c r="D788" s="30">
        <v>263</v>
      </c>
      <c r="E788" s="30">
        <v>270</v>
      </c>
      <c r="F788" s="30">
        <v>277</v>
      </c>
      <c r="G788" s="30">
        <v>284</v>
      </c>
      <c r="H788" s="30">
        <v>291</v>
      </c>
      <c r="I788" s="30">
        <v>299</v>
      </c>
      <c r="J788" s="155"/>
      <c r="K788" s="135"/>
      <c r="L788" s="14" t="s">
        <v>20</v>
      </c>
      <c r="M788" s="10">
        <f t="shared" si="158"/>
        <v>0</v>
      </c>
      <c r="N788" s="90">
        <v>0</v>
      </c>
      <c r="O788" s="90">
        <v>0</v>
      </c>
      <c r="P788" s="90">
        <v>0</v>
      </c>
      <c r="Q788" s="90">
        <v>0</v>
      </c>
      <c r="R788" s="90">
        <v>0</v>
      </c>
    </row>
    <row r="789" spans="1:18" s="12" customFormat="1" ht="15">
      <c r="A789" s="144" t="s">
        <v>21</v>
      </c>
      <c r="B789" s="144"/>
      <c r="C789" s="17"/>
      <c r="D789" s="17"/>
      <c r="E789" s="17"/>
      <c r="F789" s="17"/>
      <c r="G789" s="17"/>
      <c r="H789" s="17"/>
      <c r="I789" s="17"/>
      <c r="J789" s="144"/>
      <c r="K789" s="144"/>
      <c r="L789" s="8" t="s">
        <v>17</v>
      </c>
      <c r="M789" s="19">
        <f t="shared" si="158"/>
        <v>0</v>
      </c>
      <c r="N789" s="91">
        <f aca="true" t="shared" si="159" ref="N789:R791">N777+N780+N783+N786</f>
        <v>0</v>
      </c>
      <c r="O789" s="91">
        <f t="shared" si="159"/>
        <v>0</v>
      </c>
      <c r="P789" s="91">
        <f t="shared" si="159"/>
        <v>0</v>
      </c>
      <c r="Q789" s="91">
        <f t="shared" si="159"/>
        <v>0</v>
      </c>
      <c r="R789" s="91">
        <f t="shared" si="159"/>
        <v>0</v>
      </c>
    </row>
    <row r="790" spans="1:18" s="12" customFormat="1" ht="15">
      <c r="A790" s="136"/>
      <c r="B790" s="136"/>
      <c r="C790" s="17"/>
      <c r="D790" s="17"/>
      <c r="E790" s="17"/>
      <c r="F790" s="17"/>
      <c r="G790" s="17"/>
      <c r="H790" s="17"/>
      <c r="I790" s="17"/>
      <c r="J790" s="136"/>
      <c r="K790" s="136"/>
      <c r="L790" s="13" t="s">
        <v>19</v>
      </c>
      <c r="M790" s="22">
        <f t="shared" si="158"/>
        <v>640.6</v>
      </c>
      <c r="N790" s="92">
        <f t="shared" si="159"/>
        <v>41.4</v>
      </c>
      <c r="O790" s="92">
        <f t="shared" si="159"/>
        <v>143.6</v>
      </c>
      <c r="P790" s="92">
        <f t="shared" si="159"/>
        <v>146.4</v>
      </c>
      <c r="Q790" s="92">
        <f t="shared" si="159"/>
        <v>152.6</v>
      </c>
      <c r="R790" s="92">
        <f t="shared" si="159"/>
        <v>156.6</v>
      </c>
    </row>
    <row r="791" spans="1:18" s="12" customFormat="1" ht="15">
      <c r="A791" s="136"/>
      <c r="B791" s="136"/>
      <c r="C791" s="17"/>
      <c r="D791" s="17"/>
      <c r="E791" s="17"/>
      <c r="F791" s="17"/>
      <c r="G791" s="17"/>
      <c r="H791" s="17"/>
      <c r="I791" s="17"/>
      <c r="J791" s="136"/>
      <c r="K791" s="136"/>
      <c r="L791" s="14" t="s">
        <v>20</v>
      </c>
      <c r="M791" s="25">
        <f t="shared" si="158"/>
        <v>1241.5</v>
      </c>
      <c r="N791" s="93">
        <f t="shared" si="159"/>
        <v>144.5</v>
      </c>
      <c r="O791" s="93">
        <f t="shared" si="159"/>
        <v>186.8</v>
      </c>
      <c r="P791" s="93">
        <f t="shared" si="159"/>
        <v>280</v>
      </c>
      <c r="Q791" s="93">
        <f t="shared" si="159"/>
        <v>381.2</v>
      </c>
      <c r="R791" s="93">
        <f t="shared" si="159"/>
        <v>249</v>
      </c>
    </row>
    <row r="792" spans="1:18" s="12" customFormat="1" ht="15">
      <c r="A792" s="137"/>
      <c r="B792" s="137"/>
      <c r="C792" s="17"/>
      <c r="D792" s="17"/>
      <c r="E792" s="17"/>
      <c r="F792" s="17"/>
      <c r="G792" s="17"/>
      <c r="H792" s="17"/>
      <c r="I792" s="17"/>
      <c r="J792" s="137"/>
      <c r="K792" s="137"/>
      <c r="L792" s="27" t="s">
        <v>21</v>
      </c>
      <c r="M792" s="29">
        <f aca="true" t="shared" si="160" ref="M792:R792">SUM(M789:M791)</f>
        <v>1882.1</v>
      </c>
      <c r="N792" s="29">
        <f t="shared" si="160"/>
        <v>185.9</v>
      </c>
      <c r="O792" s="29">
        <f t="shared" si="160"/>
        <v>330.4</v>
      </c>
      <c r="P792" s="29">
        <f t="shared" si="160"/>
        <v>426.4</v>
      </c>
      <c r="Q792" s="29">
        <f t="shared" si="160"/>
        <v>533.8</v>
      </c>
      <c r="R792" s="29">
        <f t="shared" si="160"/>
        <v>405.6</v>
      </c>
    </row>
    <row r="793" spans="1:18" s="12" customFormat="1" ht="15">
      <c r="A793" s="155"/>
      <c r="B793" s="155" t="s">
        <v>114</v>
      </c>
      <c r="C793" s="43"/>
      <c r="D793" s="44">
        <v>502</v>
      </c>
      <c r="E793" s="44">
        <v>526</v>
      </c>
      <c r="F793" s="44">
        <v>544</v>
      </c>
      <c r="G793" s="44">
        <v>560</v>
      </c>
      <c r="H793" s="44">
        <v>581</v>
      </c>
      <c r="I793" s="44">
        <v>602</v>
      </c>
      <c r="J793" s="155" t="s">
        <v>115</v>
      </c>
      <c r="K793" s="157" t="s">
        <v>11</v>
      </c>
      <c r="L793" s="8" t="s">
        <v>17</v>
      </c>
      <c r="M793" s="10">
        <f aca="true" t="shared" si="161" ref="M793:M807">SUM(N793:R793)</f>
        <v>0</v>
      </c>
      <c r="N793" s="90">
        <v>0</v>
      </c>
      <c r="O793" s="90">
        <v>0</v>
      </c>
      <c r="P793" s="90">
        <v>0</v>
      </c>
      <c r="Q793" s="90">
        <v>0</v>
      </c>
      <c r="R793" s="90">
        <v>0</v>
      </c>
    </row>
    <row r="794" spans="1:18" s="12" customFormat="1" ht="15">
      <c r="A794" s="155"/>
      <c r="B794" s="155"/>
      <c r="C794" s="65"/>
      <c r="D794" s="65"/>
      <c r="E794" s="65"/>
      <c r="F794" s="65"/>
      <c r="G794" s="65"/>
      <c r="H794" s="65"/>
      <c r="I794" s="65"/>
      <c r="J794" s="155"/>
      <c r="K794" s="157"/>
      <c r="L794" s="13" t="s">
        <v>19</v>
      </c>
      <c r="M794" s="10">
        <f t="shared" si="161"/>
        <v>450</v>
      </c>
      <c r="N794" s="90">
        <v>90</v>
      </c>
      <c r="O794" s="90">
        <v>90</v>
      </c>
      <c r="P794" s="90">
        <v>90</v>
      </c>
      <c r="Q794" s="90">
        <v>90</v>
      </c>
      <c r="R794" s="90">
        <v>90</v>
      </c>
    </row>
    <row r="795" spans="1:18" s="12" customFormat="1" ht="15">
      <c r="A795" s="155"/>
      <c r="B795" s="155"/>
      <c r="C795" s="65"/>
      <c r="D795" s="65"/>
      <c r="E795" s="65"/>
      <c r="F795" s="65"/>
      <c r="G795" s="65"/>
      <c r="H795" s="65"/>
      <c r="I795" s="65"/>
      <c r="J795" s="155"/>
      <c r="K795" s="157"/>
      <c r="L795" s="14" t="s">
        <v>20</v>
      </c>
      <c r="M795" s="10">
        <f t="shared" si="161"/>
        <v>1131.8000000000002</v>
      </c>
      <c r="N795" s="90">
        <v>166</v>
      </c>
      <c r="O795" s="90">
        <v>174.9</v>
      </c>
      <c r="P795" s="90">
        <v>234.8</v>
      </c>
      <c r="Q795" s="90">
        <v>268.6</v>
      </c>
      <c r="R795" s="90">
        <v>287.5</v>
      </c>
    </row>
    <row r="796" spans="1:18" s="12" customFormat="1" ht="15">
      <c r="A796" s="155"/>
      <c r="B796" s="155"/>
      <c r="C796" s="73"/>
      <c r="D796" s="32">
        <v>15</v>
      </c>
      <c r="E796" s="32">
        <v>16</v>
      </c>
      <c r="F796" s="32">
        <v>17</v>
      </c>
      <c r="G796" s="32">
        <v>17</v>
      </c>
      <c r="H796" s="32">
        <v>17</v>
      </c>
      <c r="I796" s="32">
        <v>19</v>
      </c>
      <c r="J796" s="155"/>
      <c r="K796" s="158" t="s">
        <v>12</v>
      </c>
      <c r="L796" s="8" t="s">
        <v>17</v>
      </c>
      <c r="M796" s="10">
        <f t="shared" si="161"/>
        <v>0</v>
      </c>
      <c r="N796" s="90">
        <v>0</v>
      </c>
      <c r="O796" s="90">
        <v>0</v>
      </c>
      <c r="P796" s="90">
        <v>0</v>
      </c>
      <c r="Q796" s="90">
        <v>0</v>
      </c>
      <c r="R796" s="90">
        <v>0</v>
      </c>
    </row>
    <row r="797" spans="1:18" s="12" customFormat="1" ht="15">
      <c r="A797" s="155"/>
      <c r="B797" s="155"/>
      <c r="C797" s="73"/>
      <c r="D797" s="32">
        <v>20</v>
      </c>
      <c r="E797" s="32">
        <v>20</v>
      </c>
      <c r="F797" s="32">
        <v>21</v>
      </c>
      <c r="G797" s="32">
        <v>21</v>
      </c>
      <c r="H797" s="32">
        <v>22</v>
      </c>
      <c r="I797" s="32">
        <v>22</v>
      </c>
      <c r="J797" s="155"/>
      <c r="K797" s="158"/>
      <c r="L797" s="13" t="s">
        <v>19</v>
      </c>
      <c r="M797" s="10">
        <f t="shared" si="161"/>
        <v>229</v>
      </c>
      <c r="N797" s="90">
        <v>58</v>
      </c>
      <c r="O797" s="90">
        <v>38.5</v>
      </c>
      <c r="P797" s="90">
        <v>39</v>
      </c>
      <c r="Q797" s="90">
        <v>41.5</v>
      </c>
      <c r="R797" s="90">
        <v>52</v>
      </c>
    </row>
    <row r="798" spans="1:18" s="12" customFormat="1" ht="15">
      <c r="A798" s="155"/>
      <c r="B798" s="155"/>
      <c r="C798" s="165"/>
      <c r="D798" s="163">
        <v>40</v>
      </c>
      <c r="E798" s="163">
        <v>41</v>
      </c>
      <c r="F798" s="163">
        <v>42</v>
      </c>
      <c r="G798" s="163">
        <v>42</v>
      </c>
      <c r="H798" s="163">
        <v>43</v>
      </c>
      <c r="I798" s="163">
        <v>44</v>
      </c>
      <c r="J798" s="155"/>
      <c r="K798" s="158"/>
      <c r="L798" s="14" t="s">
        <v>20</v>
      </c>
      <c r="M798" s="10">
        <f t="shared" si="161"/>
        <v>0</v>
      </c>
      <c r="N798" s="90"/>
      <c r="O798" s="90"/>
      <c r="P798" s="90"/>
      <c r="Q798" s="90"/>
      <c r="R798" s="90"/>
    </row>
    <row r="799" spans="1:18" s="12" customFormat="1" ht="15">
      <c r="A799" s="155"/>
      <c r="B799" s="155"/>
      <c r="C799" s="165"/>
      <c r="D799" s="163"/>
      <c r="E799" s="163"/>
      <c r="F799" s="163"/>
      <c r="G799" s="163"/>
      <c r="H799" s="163"/>
      <c r="I799" s="163"/>
      <c r="J799" s="155"/>
      <c r="K799" s="135" t="s">
        <v>13</v>
      </c>
      <c r="L799" s="8" t="s">
        <v>17</v>
      </c>
      <c r="M799" s="10">
        <f t="shared" si="161"/>
        <v>0</v>
      </c>
      <c r="N799" s="90">
        <v>0</v>
      </c>
      <c r="O799" s="90">
        <v>0</v>
      </c>
      <c r="P799" s="90">
        <v>0</v>
      </c>
      <c r="Q799" s="90">
        <v>0</v>
      </c>
      <c r="R799" s="90">
        <v>0</v>
      </c>
    </row>
    <row r="800" spans="1:18" s="12" customFormat="1" ht="15">
      <c r="A800" s="155"/>
      <c r="B800" s="155"/>
      <c r="C800" s="165"/>
      <c r="D800" s="163">
        <v>12</v>
      </c>
      <c r="E800" s="163">
        <v>12</v>
      </c>
      <c r="F800" s="163">
        <v>13</v>
      </c>
      <c r="G800" s="163">
        <v>13</v>
      </c>
      <c r="H800" s="163">
        <v>14</v>
      </c>
      <c r="I800" s="163">
        <v>15</v>
      </c>
      <c r="J800" s="155"/>
      <c r="K800" s="135"/>
      <c r="L800" s="13" t="s">
        <v>19</v>
      </c>
      <c r="M800" s="10">
        <f t="shared" si="161"/>
        <v>0</v>
      </c>
      <c r="N800" s="90">
        <v>0</v>
      </c>
      <c r="O800" s="90">
        <v>0</v>
      </c>
      <c r="P800" s="90">
        <v>0</v>
      </c>
      <c r="Q800" s="90">
        <v>0</v>
      </c>
      <c r="R800" s="90">
        <v>0</v>
      </c>
    </row>
    <row r="801" spans="1:18" s="12" customFormat="1" ht="15">
      <c r="A801" s="155"/>
      <c r="B801" s="155"/>
      <c r="C801" s="165"/>
      <c r="D801" s="163"/>
      <c r="E801" s="163"/>
      <c r="F801" s="163"/>
      <c r="G801" s="163"/>
      <c r="H801" s="163"/>
      <c r="I801" s="163"/>
      <c r="J801" s="155"/>
      <c r="K801" s="135"/>
      <c r="L801" s="14" t="s">
        <v>20</v>
      </c>
      <c r="M801" s="10">
        <f t="shared" si="161"/>
        <v>0</v>
      </c>
      <c r="N801" s="90">
        <v>0</v>
      </c>
      <c r="O801" s="90">
        <v>0</v>
      </c>
      <c r="P801" s="90">
        <v>0</v>
      </c>
      <c r="Q801" s="90">
        <v>0</v>
      </c>
      <c r="R801" s="90">
        <v>0</v>
      </c>
    </row>
    <row r="802" spans="1:18" s="12" customFormat="1" ht="15">
      <c r="A802" s="155"/>
      <c r="B802" s="155"/>
      <c r="C802" s="165"/>
      <c r="D802" s="163">
        <v>10</v>
      </c>
      <c r="E802" s="186">
        <v>11</v>
      </c>
      <c r="F802" s="163">
        <v>12</v>
      </c>
      <c r="G802" s="163">
        <v>13</v>
      </c>
      <c r="H802" s="163">
        <v>14</v>
      </c>
      <c r="I802" s="163">
        <v>15</v>
      </c>
      <c r="J802" s="155"/>
      <c r="K802" s="135" t="s">
        <v>14</v>
      </c>
      <c r="L802" s="8" t="s">
        <v>17</v>
      </c>
      <c r="M802" s="10">
        <f t="shared" si="161"/>
        <v>0</v>
      </c>
      <c r="N802" s="90">
        <v>0</v>
      </c>
      <c r="O802" s="90">
        <v>0</v>
      </c>
      <c r="P802" s="90">
        <v>0</v>
      </c>
      <c r="Q802" s="90">
        <v>0</v>
      </c>
      <c r="R802" s="90">
        <v>0</v>
      </c>
    </row>
    <row r="803" spans="1:18" s="12" customFormat="1" ht="15">
      <c r="A803" s="155"/>
      <c r="B803" s="155"/>
      <c r="C803" s="165"/>
      <c r="D803" s="163"/>
      <c r="E803" s="186"/>
      <c r="F803" s="163"/>
      <c r="G803" s="163"/>
      <c r="H803" s="163"/>
      <c r="I803" s="163"/>
      <c r="J803" s="155"/>
      <c r="K803" s="135"/>
      <c r="L803" s="13" t="s">
        <v>19</v>
      </c>
      <c r="M803" s="10">
        <f t="shared" si="161"/>
        <v>0</v>
      </c>
      <c r="N803" s="90">
        <v>0</v>
      </c>
      <c r="O803" s="90">
        <v>0</v>
      </c>
      <c r="P803" s="90">
        <v>0</v>
      </c>
      <c r="Q803" s="90">
        <v>0</v>
      </c>
      <c r="R803" s="90">
        <v>0</v>
      </c>
    </row>
    <row r="804" spans="1:18" s="12" customFormat="1" ht="15">
      <c r="A804" s="155"/>
      <c r="B804" s="155"/>
      <c r="C804" s="73"/>
      <c r="D804" s="32">
        <v>27</v>
      </c>
      <c r="E804" s="32">
        <v>28</v>
      </c>
      <c r="F804" s="32">
        <v>30</v>
      </c>
      <c r="G804" s="32">
        <v>31</v>
      </c>
      <c r="H804" s="32">
        <v>32</v>
      </c>
      <c r="I804" s="32">
        <v>33</v>
      </c>
      <c r="J804" s="155"/>
      <c r="K804" s="135"/>
      <c r="L804" s="14" t="s">
        <v>20</v>
      </c>
      <c r="M804" s="10">
        <f t="shared" si="161"/>
        <v>0</v>
      </c>
      <c r="N804" s="90">
        <v>0</v>
      </c>
      <c r="O804" s="90">
        <v>0</v>
      </c>
      <c r="P804" s="90">
        <v>0</v>
      </c>
      <c r="Q804" s="90">
        <v>0</v>
      </c>
      <c r="R804" s="90">
        <v>0</v>
      </c>
    </row>
    <row r="805" spans="1:18" s="12" customFormat="1" ht="15">
      <c r="A805" s="144" t="s">
        <v>21</v>
      </c>
      <c r="B805" s="144"/>
      <c r="C805" s="17"/>
      <c r="D805" s="17"/>
      <c r="E805" s="17"/>
      <c r="F805" s="17"/>
      <c r="G805" s="17"/>
      <c r="H805" s="17"/>
      <c r="I805" s="17"/>
      <c r="J805" s="144"/>
      <c r="K805" s="144"/>
      <c r="L805" s="8" t="s">
        <v>17</v>
      </c>
      <c r="M805" s="19">
        <f t="shared" si="161"/>
        <v>0</v>
      </c>
      <c r="N805" s="91">
        <f aca="true" t="shared" si="162" ref="N805:R807">N793+N796+N799+N802</f>
        <v>0</v>
      </c>
      <c r="O805" s="91">
        <f t="shared" si="162"/>
        <v>0</v>
      </c>
      <c r="P805" s="91">
        <f t="shared" si="162"/>
        <v>0</v>
      </c>
      <c r="Q805" s="91">
        <f t="shared" si="162"/>
        <v>0</v>
      </c>
      <c r="R805" s="91">
        <f t="shared" si="162"/>
        <v>0</v>
      </c>
    </row>
    <row r="806" spans="1:18" s="12" customFormat="1" ht="15">
      <c r="A806" s="136"/>
      <c r="B806" s="136"/>
      <c r="C806" s="17"/>
      <c r="D806" s="17"/>
      <c r="E806" s="17"/>
      <c r="F806" s="17"/>
      <c r="G806" s="17"/>
      <c r="H806" s="17"/>
      <c r="I806" s="17"/>
      <c r="J806" s="136"/>
      <c r="K806" s="136"/>
      <c r="L806" s="13" t="s">
        <v>19</v>
      </c>
      <c r="M806" s="22">
        <f t="shared" si="161"/>
        <v>679</v>
      </c>
      <c r="N806" s="92">
        <f t="shared" si="162"/>
        <v>148</v>
      </c>
      <c r="O806" s="92">
        <f t="shared" si="162"/>
        <v>128.5</v>
      </c>
      <c r="P806" s="92">
        <f t="shared" si="162"/>
        <v>129</v>
      </c>
      <c r="Q806" s="92">
        <f t="shared" si="162"/>
        <v>131.5</v>
      </c>
      <c r="R806" s="92">
        <f t="shared" si="162"/>
        <v>142</v>
      </c>
    </row>
    <row r="807" spans="1:18" s="12" customFormat="1" ht="15">
      <c r="A807" s="136"/>
      <c r="B807" s="136"/>
      <c r="C807" s="17"/>
      <c r="D807" s="17"/>
      <c r="E807" s="17"/>
      <c r="F807" s="17"/>
      <c r="G807" s="17"/>
      <c r="H807" s="17"/>
      <c r="I807" s="17"/>
      <c r="J807" s="136"/>
      <c r="K807" s="136"/>
      <c r="L807" s="14" t="s">
        <v>20</v>
      </c>
      <c r="M807" s="25">
        <f t="shared" si="161"/>
        <v>1131.8000000000002</v>
      </c>
      <c r="N807" s="93">
        <f t="shared" si="162"/>
        <v>166</v>
      </c>
      <c r="O807" s="93">
        <f t="shared" si="162"/>
        <v>174.9</v>
      </c>
      <c r="P807" s="93">
        <f t="shared" si="162"/>
        <v>234.8</v>
      </c>
      <c r="Q807" s="93">
        <f t="shared" si="162"/>
        <v>268.6</v>
      </c>
      <c r="R807" s="93">
        <f t="shared" si="162"/>
        <v>287.5</v>
      </c>
    </row>
    <row r="808" spans="1:18" s="12" customFormat="1" ht="15">
      <c r="A808" s="137"/>
      <c r="B808" s="137"/>
      <c r="C808" s="17"/>
      <c r="D808" s="17"/>
      <c r="E808" s="17"/>
      <c r="F808" s="17"/>
      <c r="G808" s="17"/>
      <c r="H808" s="17"/>
      <c r="I808" s="17"/>
      <c r="J808" s="137"/>
      <c r="K808" s="137"/>
      <c r="L808" s="27" t="s">
        <v>21</v>
      </c>
      <c r="M808" s="29">
        <f aca="true" t="shared" si="163" ref="M808:R808">SUM(M805:M807)</f>
        <v>1810.8000000000002</v>
      </c>
      <c r="N808" s="29">
        <f t="shared" si="163"/>
        <v>314</v>
      </c>
      <c r="O808" s="29">
        <f t="shared" si="163"/>
        <v>303.4</v>
      </c>
      <c r="P808" s="29">
        <f t="shared" si="163"/>
        <v>363.8</v>
      </c>
      <c r="Q808" s="29">
        <f t="shared" si="163"/>
        <v>400.1</v>
      </c>
      <c r="R808" s="29">
        <f t="shared" si="163"/>
        <v>429.5</v>
      </c>
    </row>
    <row r="809" spans="1:18" s="12" customFormat="1" ht="15" customHeight="1">
      <c r="A809" s="203" t="s">
        <v>140</v>
      </c>
      <c r="B809" s="203"/>
      <c r="C809" s="97"/>
      <c r="D809" s="97"/>
      <c r="E809" s="97"/>
      <c r="F809" s="97"/>
      <c r="G809" s="97"/>
      <c r="H809" s="97"/>
      <c r="I809" s="97"/>
      <c r="J809" s="206"/>
      <c r="K809" s="209"/>
      <c r="L809" s="8" t="s">
        <v>17</v>
      </c>
      <c r="M809" s="10">
        <f>SUM(N809:R809)</f>
        <v>0</v>
      </c>
      <c r="N809" s="95">
        <f aca="true" t="shared" si="164" ref="N809:R811">N789+N805</f>
        <v>0</v>
      </c>
      <c r="O809" s="95">
        <f t="shared" si="164"/>
        <v>0</v>
      </c>
      <c r="P809" s="95">
        <f t="shared" si="164"/>
        <v>0</v>
      </c>
      <c r="Q809" s="95">
        <f t="shared" si="164"/>
        <v>0</v>
      </c>
      <c r="R809" s="95">
        <f t="shared" si="164"/>
        <v>0</v>
      </c>
    </row>
    <row r="810" spans="1:18" s="12" customFormat="1" ht="15">
      <c r="A810" s="204"/>
      <c r="B810" s="204"/>
      <c r="C810" s="97"/>
      <c r="D810" s="97"/>
      <c r="E810" s="97"/>
      <c r="F810" s="97"/>
      <c r="G810" s="97"/>
      <c r="H810" s="97"/>
      <c r="I810" s="97"/>
      <c r="J810" s="207"/>
      <c r="K810" s="210"/>
      <c r="L810" s="13" t="s">
        <v>19</v>
      </c>
      <c r="M810" s="10">
        <f>SUM(N810:R810)</f>
        <v>1319.6</v>
      </c>
      <c r="N810" s="95">
        <f t="shared" si="164"/>
        <v>189.4</v>
      </c>
      <c r="O810" s="95">
        <f t="shared" si="164"/>
        <v>272.1</v>
      </c>
      <c r="P810" s="95">
        <f t="shared" si="164"/>
        <v>275.4</v>
      </c>
      <c r="Q810" s="95">
        <f t="shared" si="164"/>
        <v>284.1</v>
      </c>
      <c r="R810" s="95">
        <f t="shared" si="164"/>
        <v>298.6</v>
      </c>
    </row>
    <row r="811" spans="1:18" s="12" customFormat="1" ht="15">
      <c r="A811" s="204"/>
      <c r="B811" s="204"/>
      <c r="C811" s="97"/>
      <c r="D811" s="97"/>
      <c r="E811" s="97"/>
      <c r="F811" s="97"/>
      <c r="G811" s="97"/>
      <c r="H811" s="97"/>
      <c r="I811" s="97"/>
      <c r="J811" s="207"/>
      <c r="K811" s="210"/>
      <c r="L811" s="14" t="s">
        <v>20</v>
      </c>
      <c r="M811" s="10">
        <f>SUM(N811:R811)</f>
        <v>2373.3</v>
      </c>
      <c r="N811" s="95">
        <f t="shared" si="164"/>
        <v>310.5</v>
      </c>
      <c r="O811" s="95">
        <f t="shared" si="164"/>
        <v>361.70000000000005</v>
      </c>
      <c r="P811" s="95">
        <f t="shared" si="164"/>
        <v>514.8</v>
      </c>
      <c r="Q811" s="95">
        <f t="shared" si="164"/>
        <v>649.8</v>
      </c>
      <c r="R811" s="95">
        <f t="shared" si="164"/>
        <v>536.5</v>
      </c>
    </row>
    <row r="812" spans="1:18" s="12" customFormat="1" ht="15">
      <c r="A812" s="205"/>
      <c r="B812" s="205"/>
      <c r="C812" s="97"/>
      <c r="D812" s="97"/>
      <c r="E812" s="97"/>
      <c r="F812" s="97"/>
      <c r="G812" s="97"/>
      <c r="H812" s="97"/>
      <c r="I812" s="97"/>
      <c r="J812" s="208"/>
      <c r="K812" s="211"/>
      <c r="L812" s="27" t="s">
        <v>21</v>
      </c>
      <c r="M812" s="29">
        <f aca="true" t="shared" si="165" ref="M812:R812">SUM(M809:M811)</f>
        <v>3692.9</v>
      </c>
      <c r="N812" s="29">
        <f t="shared" si="165"/>
        <v>499.9</v>
      </c>
      <c r="O812" s="29">
        <f t="shared" si="165"/>
        <v>633.8000000000001</v>
      </c>
      <c r="P812" s="29">
        <f t="shared" si="165"/>
        <v>790.1999999999999</v>
      </c>
      <c r="Q812" s="29">
        <f t="shared" si="165"/>
        <v>933.9</v>
      </c>
      <c r="R812" s="29">
        <f t="shared" si="165"/>
        <v>835.1</v>
      </c>
    </row>
    <row r="813" spans="1:18" s="12" customFormat="1" ht="15" customHeight="1">
      <c r="A813" s="151" t="s">
        <v>116</v>
      </c>
      <c r="B813" s="151" t="s">
        <v>117</v>
      </c>
      <c r="C813" s="81"/>
      <c r="D813" s="81"/>
      <c r="E813" s="81"/>
      <c r="F813" s="81"/>
      <c r="G813" s="81"/>
      <c r="H813" s="81"/>
      <c r="I813" s="81"/>
      <c r="J813" s="151" t="s">
        <v>118</v>
      </c>
      <c r="K813" s="143" t="s">
        <v>11</v>
      </c>
      <c r="L813" s="82" t="s">
        <v>17</v>
      </c>
      <c r="M813" s="10">
        <f aca="true" t="shared" si="166" ref="M813:M827">SUM(N813:R813)</f>
        <v>0</v>
      </c>
      <c r="N813" s="90">
        <v>0</v>
      </c>
      <c r="O813" s="90">
        <v>0</v>
      </c>
      <c r="P813" s="90">
        <v>0</v>
      </c>
      <c r="Q813" s="90">
        <v>0</v>
      </c>
      <c r="R813" s="90">
        <v>0</v>
      </c>
    </row>
    <row r="814" spans="1:18" s="12" customFormat="1" ht="15">
      <c r="A814" s="151"/>
      <c r="B814" s="151"/>
      <c r="C814" s="83"/>
      <c r="D814" s="83"/>
      <c r="E814" s="83"/>
      <c r="F814" s="83"/>
      <c r="G814" s="83"/>
      <c r="H814" s="83"/>
      <c r="I814" s="83"/>
      <c r="J814" s="151"/>
      <c r="K814" s="143"/>
      <c r="L814" s="84" t="s">
        <v>19</v>
      </c>
      <c r="M814" s="10">
        <f t="shared" si="166"/>
        <v>240</v>
      </c>
      <c r="N814" s="90">
        <v>40</v>
      </c>
      <c r="O814" s="90">
        <v>50</v>
      </c>
      <c r="P814" s="90">
        <v>50</v>
      </c>
      <c r="Q814" s="90">
        <v>50</v>
      </c>
      <c r="R814" s="90">
        <v>50</v>
      </c>
    </row>
    <row r="815" spans="1:18" s="12" customFormat="1" ht="15">
      <c r="A815" s="151"/>
      <c r="B815" s="151"/>
      <c r="C815" s="83"/>
      <c r="D815" s="83"/>
      <c r="E815" s="83"/>
      <c r="F815" s="83"/>
      <c r="G815" s="83"/>
      <c r="H815" s="83"/>
      <c r="I815" s="83"/>
      <c r="J815" s="151"/>
      <c r="K815" s="143"/>
      <c r="L815" s="85" t="s">
        <v>20</v>
      </c>
      <c r="M815" s="10">
        <f t="shared" si="166"/>
        <v>2910.9</v>
      </c>
      <c r="N815" s="90">
        <v>496.7</v>
      </c>
      <c r="O815" s="90">
        <v>531.5</v>
      </c>
      <c r="P815" s="90">
        <v>567</v>
      </c>
      <c r="Q815" s="90">
        <v>601.3</v>
      </c>
      <c r="R815" s="90">
        <v>714.4</v>
      </c>
    </row>
    <row r="816" spans="1:18" s="12" customFormat="1" ht="15">
      <c r="A816" s="151"/>
      <c r="B816" s="151"/>
      <c r="C816" s="83"/>
      <c r="D816" s="83"/>
      <c r="E816" s="83"/>
      <c r="F816" s="83"/>
      <c r="G816" s="83"/>
      <c r="H816" s="83"/>
      <c r="I816" s="83"/>
      <c r="J816" s="151"/>
      <c r="K816" s="202" t="s">
        <v>12</v>
      </c>
      <c r="L816" s="82" t="s">
        <v>17</v>
      </c>
      <c r="M816" s="10">
        <f t="shared" si="166"/>
        <v>0</v>
      </c>
      <c r="N816" s="90">
        <v>0</v>
      </c>
      <c r="O816" s="90">
        <v>0</v>
      </c>
      <c r="P816" s="90">
        <v>0</v>
      </c>
      <c r="Q816" s="90">
        <v>0</v>
      </c>
      <c r="R816" s="90">
        <v>0</v>
      </c>
    </row>
    <row r="817" spans="1:18" s="12" customFormat="1" ht="15">
      <c r="A817" s="151"/>
      <c r="B817" s="151"/>
      <c r="C817" s="83"/>
      <c r="D817" s="83"/>
      <c r="E817" s="83"/>
      <c r="F817" s="83"/>
      <c r="G817" s="83"/>
      <c r="H817" s="83"/>
      <c r="I817" s="83"/>
      <c r="J817" s="151"/>
      <c r="K817" s="202"/>
      <c r="L817" s="84" t="s">
        <v>19</v>
      </c>
      <c r="M817" s="10">
        <f t="shared" si="166"/>
        <v>0</v>
      </c>
      <c r="N817" s="90">
        <v>0</v>
      </c>
      <c r="O817" s="90">
        <v>0</v>
      </c>
      <c r="P817" s="90">
        <v>0</v>
      </c>
      <c r="Q817" s="90">
        <v>0</v>
      </c>
      <c r="R817" s="90">
        <v>0</v>
      </c>
    </row>
    <row r="818" spans="1:18" s="12" customFormat="1" ht="15">
      <c r="A818" s="151"/>
      <c r="B818" s="151"/>
      <c r="C818" s="83"/>
      <c r="D818" s="83"/>
      <c r="E818" s="83"/>
      <c r="F818" s="83"/>
      <c r="G818" s="83"/>
      <c r="H818" s="83"/>
      <c r="I818" s="83"/>
      <c r="J818" s="151"/>
      <c r="K818" s="202"/>
      <c r="L818" s="85" t="s">
        <v>20</v>
      </c>
      <c r="M818" s="10">
        <f t="shared" si="166"/>
        <v>0</v>
      </c>
      <c r="N818" s="90">
        <v>0</v>
      </c>
      <c r="O818" s="90">
        <v>0</v>
      </c>
      <c r="P818" s="90">
        <v>0</v>
      </c>
      <c r="Q818" s="90">
        <v>0</v>
      </c>
      <c r="R818" s="90">
        <v>0</v>
      </c>
    </row>
    <row r="819" spans="1:18" s="12" customFormat="1" ht="15">
      <c r="A819" s="151"/>
      <c r="B819" s="151"/>
      <c r="C819" s="83"/>
      <c r="D819" s="83"/>
      <c r="E819" s="83"/>
      <c r="F819" s="83"/>
      <c r="G819" s="83"/>
      <c r="H819" s="83"/>
      <c r="I819" s="83"/>
      <c r="J819" s="151"/>
      <c r="K819" s="133" t="s">
        <v>13</v>
      </c>
      <c r="L819" s="82" t="s">
        <v>17</v>
      </c>
      <c r="M819" s="10">
        <f t="shared" si="166"/>
        <v>0</v>
      </c>
      <c r="N819" s="90">
        <v>0</v>
      </c>
      <c r="O819" s="90">
        <v>0</v>
      </c>
      <c r="P819" s="90">
        <v>0</v>
      </c>
      <c r="Q819" s="90">
        <v>0</v>
      </c>
      <c r="R819" s="90">
        <v>0</v>
      </c>
    </row>
    <row r="820" spans="1:18" s="12" customFormat="1" ht="15">
      <c r="A820" s="151"/>
      <c r="B820" s="151"/>
      <c r="C820" s="83"/>
      <c r="D820" s="83"/>
      <c r="E820" s="83"/>
      <c r="F820" s="83"/>
      <c r="G820" s="83"/>
      <c r="H820" s="83"/>
      <c r="I820" s="83"/>
      <c r="J820" s="151"/>
      <c r="K820" s="133"/>
      <c r="L820" s="84" t="s">
        <v>19</v>
      </c>
      <c r="M820" s="10">
        <f t="shared" si="166"/>
        <v>0</v>
      </c>
      <c r="N820" s="90">
        <v>0</v>
      </c>
      <c r="O820" s="90">
        <v>0</v>
      </c>
      <c r="P820" s="90">
        <v>0</v>
      </c>
      <c r="Q820" s="90">
        <v>0</v>
      </c>
      <c r="R820" s="90">
        <v>0</v>
      </c>
    </row>
    <row r="821" spans="1:18" s="12" customFormat="1" ht="15">
      <c r="A821" s="151"/>
      <c r="B821" s="151"/>
      <c r="C821" s="83"/>
      <c r="D821" s="83"/>
      <c r="E821" s="83"/>
      <c r="F821" s="83"/>
      <c r="G821" s="83"/>
      <c r="H821" s="83"/>
      <c r="I821" s="83"/>
      <c r="J821" s="151"/>
      <c r="K821" s="133"/>
      <c r="L821" s="85" t="s">
        <v>20</v>
      </c>
      <c r="M821" s="10">
        <f t="shared" si="166"/>
        <v>0</v>
      </c>
      <c r="N821" s="90">
        <v>0</v>
      </c>
      <c r="O821" s="90">
        <v>0</v>
      </c>
      <c r="P821" s="90">
        <v>0</v>
      </c>
      <c r="Q821" s="90">
        <v>0</v>
      </c>
      <c r="R821" s="90">
        <v>0</v>
      </c>
    </row>
    <row r="822" spans="1:18" s="12" customFormat="1" ht="15" customHeight="1">
      <c r="A822" s="151"/>
      <c r="B822" s="151"/>
      <c r="C822" s="83"/>
      <c r="D822" s="83"/>
      <c r="E822" s="83"/>
      <c r="F822" s="83"/>
      <c r="G822" s="83"/>
      <c r="H822" s="83"/>
      <c r="I822" s="83"/>
      <c r="J822" s="151"/>
      <c r="K822" s="133" t="s">
        <v>14</v>
      </c>
      <c r="L822" s="82" t="s">
        <v>17</v>
      </c>
      <c r="M822" s="10">
        <f t="shared" si="166"/>
        <v>0</v>
      </c>
      <c r="N822" s="90">
        <v>0</v>
      </c>
      <c r="O822" s="90">
        <v>0</v>
      </c>
      <c r="P822" s="90">
        <v>0</v>
      </c>
      <c r="Q822" s="90">
        <v>0</v>
      </c>
      <c r="R822" s="90">
        <v>0</v>
      </c>
    </row>
    <row r="823" spans="1:18" s="12" customFormat="1" ht="15">
      <c r="A823" s="151"/>
      <c r="B823" s="151"/>
      <c r="C823" s="83"/>
      <c r="D823" s="83"/>
      <c r="E823" s="83"/>
      <c r="F823" s="83"/>
      <c r="G823" s="83"/>
      <c r="H823" s="83"/>
      <c r="I823" s="83"/>
      <c r="J823" s="151"/>
      <c r="K823" s="133"/>
      <c r="L823" s="84" t="s">
        <v>19</v>
      </c>
      <c r="M823" s="10">
        <f t="shared" si="166"/>
        <v>0</v>
      </c>
      <c r="N823" s="90">
        <v>0</v>
      </c>
      <c r="O823" s="90">
        <v>0</v>
      </c>
      <c r="P823" s="90">
        <v>0</v>
      </c>
      <c r="Q823" s="90">
        <v>0</v>
      </c>
      <c r="R823" s="90">
        <v>0</v>
      </c>
    </row>
    <row r="824" spans="1:18" s="12" customFormat="1" ht="15">
      <c r="A824" s="151"/>
      <c r="B824" s="151"/>
      <c r="C824" s="83"/>
      <c r="D824" s="83"/>
      <c r="E824" s="83"/>
      <c r="F824" s="83"/>
      <c r="G824" s="83"/>
      <c r="H824" s="83"/>
      <c r="I824" s="83"/>
      <c r="J824" s="151"/>
      <c r="K824" s="133"/>
      <c r="L824" s="85" t="s">
        <v>20</v>
      </c>
      <c r="M824" s="10">
        <f t="shared" si="166"/>
        <v>0</v>
      </c>
      <c r="N824" s="90">
        <v>0</v>
      </c>
      <c r="O824" s="90">
        <v>0</v>
      </c>
      <c r="P824" s="90">
        <v>0</v>
      </c>
      <c r="Q824" s="90">
        <v>0</v>
      </c>
      <c r="R824" s="90">
        <v>0</v>
      </c>
    </row>
    <row r="825" spans="1:18" s="12" customFormat="1" ht="15">
      <c r="A825" s="203" t="s">
        <v>141</v>
      </c>
      <c r="B825" s="144"/>
      <c r="C825" s="17"/>
      <c r="D825" s="17"/>
      <c r="E825" s="17"/>
      <c r="F825" s="17"/>
      <c r="G825" s="17"/>
      <c r="H825" s="17"/>
      <c r="I825" s="17"/>
      <c r="J825" s="144"/>
      <c r="K825" s="144"/>
      <c r="L825" s="8" t="s">
        <v>17</v>
      </c>
      <c r="M825" s="19">
        <f t="shared" si="166"/>
        <v>0</v>
      </c>
      <c r="N825" s="91">
        <f aca="true" t="shared" si="167" ref="N825:R827">N813+N816+N819+N822</f>
        <v>0</v>
      </c>
      <c r="O825" s="91">
        <f t="shared" si="167"/>
        <v>0</v>
      </c>
      <c r="P825" s="91">
        <f t="shared" si="167"/>
        <v>0</v>
      </c>
      <c r="Q825" s="91">
        <f t="shared" si="167"/>
        <v>0</v>
      </c>
      <c r="R825" s="91">
        <f t="shared" si="167"/>
        <v>0</v>
      </c>
    </row>
    <row r="826" spans="1:18" s="12" customFormat="1" ht="15">
      <c r="A826" s="204"/>
      <c r="B826" s="136"/>
      <c r="C826" s="17"/>
      <c r="D826" s="17"/>
      <c r="E826" s="17"/>
      <c r="F826" s="17"/>
      <c r="G826" s="17"/>
      <c r="H826" s="17"/>
      <c r="I826" s="17"/>
      <c r="J826" s="136"/>
      <c r="K826" s="136"/>
      <c r="L826" s="13" t="s">
        <v>19</v>
      </c>
      <c r="M826" s="22">
        <f t="shared" si="166"/>
        <v>240</v>
      </c>
      <c r="N826" s="92">
        <f t="shared" si="167"/>
        <v>40</v>
      </c>
      <c r="O826" s="92">
        <f t="shared" si="167"/>
        <v>50</v>
      </c>
      <c r="P826" s="92">
        <f t="shared" si="167"/>
        <v>50</v>
      </c>
      <c r="Q826" s="92">
        <f t="shared" si="167"/>
        <v>50</v>
      </c>
      <c r="R826" s="92">
        <f t="shared" si="167"/>
        <v>50</v>
      </c>
    </row>
    <row r="827" spans="1:18" s="12" customFormat="1" ht="15">
      <c r="A827" s="204"/>
      <c r="B827" s="136"/>
      <c r="C827" s="17"/>
      <c r="D827" s="17"/>
      <c r="E827" s="17"/>
      <c r="F827" s="17"/>
      <c r="G827" s="17"/>
      <c r="H827" s="17"/>
      <c r="I827" s="17"/>
      <c r="J827" s="136"/>
      <c r="K827" s="136"/>
      <c r="L827" s="14" t="s">
        <v>20</v>
      </c>
      <c r="M827" s="25">
        <f t="shared" si="166"/>
        <v>2910.9</v>
      </c>
      <c r="N827" s="93">
        <f t="shared" si="167"/>
        <v>496.7</v>
      </c>
      <c r="O827" s="93">
        <f t="shared" si="167"/>
        <v>531.5</v>
      </c>
      <c r="P827" s="93">
        <f t="shared" si="167"/>
        <v>567</v>
      </c>
      <c r="Q827" s="93">
        <f t="shared" si="167"/>
        <v>601.3</v>
      </c>
      <c r="R827" s="93">
        <f t="shared" si="167"/>
        <v>714.4</v>
      </c>
    </row>
    <row r="828" spans="1:18" s="12" customFormat="1" ht="15">
      <c r="A828" s="205"/>
      <c r="B828" s="137"/>
      <c r="C828" s="17"/>
      <c r="D828" s="17"/>
      <c r="E828" s="17"/>
      <c r="F828" s="17"/>
      <c r="G828" s="17"/>
      <c r="H828" s="17"/>
      <c r="I828" s="17"/>
      <c r="J828" s="137"/>
      <c r="K828" s="137"/>
      <c r="L828" s="27" t="s">
        <v>21</v>
      </c>
      <c r="M828" s="29">
        <f aca="true" t="shared" si="168" ref="M828:R828">SUM(M825:M827)</f>
        <v>3150.9</v>
      </c>
      <c r="N828" s="29">
        <f t="shared" si="168"/>
        <v>536.7</v>
      </c>
      <c r="O828" s="29">
        <f t="shared" si="168"/>
        <v>581.5</v>
      </c>
      <c r="P828" s="29">
        <f t="shared" si="168"/>
        <v>617</v>
      </c>
      <c r="Q828" s="29">
        <f t="shared" si="168"/>
        <v>651.3</v>
      </c>
      <c r="R828" s="29">
        <f t="shared" si="168"/>
        <v>764.4</v>
      </c>
    </row>
    <row r="829" spans="1:18" s="12" customFormat="1" ht="15" customHeight="1">
      <c r="A829" s="138" t="s">
        <v>119</v>
      </c>
      <c r="B829" s="141"/>
      <c r="C829" s="86"/>
      <c r="D829" s="86"/>
      <c r="E829" s="86"/>
      <c r="F829" s="86"/>
      <c r="G829" s="86"/>
      <c r="H829" s="86"/>
      <c r="I829" s="86"/>
      <c r="J829" s="142" t="s">
        <v>120</v>
      </c>
      <c r="K829" s="143" t="s">
        <v>11</v>
      </c>
      <c r="L829" s="82" t="s">
        <v>17</v>
      </c>
      <c r="M829" s="10">
        <f aca="true" t="shared" si="169" ref="M829:M843">SUM(N829:R829)</f>
        <v>1800</v>
      </c>
      <c r="N829" s="90">
        <v>700</v>
      </c>
      <c r="O829" s="90">
        <v>200</v>
      </c>
      <c r="P829" s="90">
        <v>250</v>
      </c>
      <c r="Q829" s="90">
        <v>300</v>
      </c>
      <c r="R829" s="90">
        <v>350</v>
      </c>
    </row>
    <row r="830" spans="1:18" s="12" customFormat="1" ht="15">
      <c r="A830" s="139"/>
      <c r="B830" s="141"/>
      <c r="C830" s="86"/>
      <c r="D830" s="86"/>
      <c r="E830" s="86"/>
      <c r="F830" s="86"/>
      <c r="G830" s="86"/>
      <c r="H830" s="86"/>
      <c r="I830" s="86"/>
      <c r="J830" s="142"/>
      <c r="K830" s="143"/>
      <c r="L830" s="84" t="s">
        <v>19</v>
      </c>
      <c r="M830" s="10">
        <f t="shared" si="169"/>
        <v>0</v>
      </c>
      <c r="N830" s="90">
        <v>0</v>
      </c>
      <c r="O830" s="90">
        <v>0</v>
      </c>
      <c r="P830" s="90">
        <v>0</v>
      </c>
      <c r="Q830" s="90">
        <v>0</v>
      </c>
      <c r="R830" s="90">
        <v>0</v>
      </c>
    </row>
    <row r="831" spans="1:18" s="12" customFormat="1" ht="15">
      <c r="A831" s="139"/>
      <c r="B831" s="141"/>
      <c r="C831" s="86"/>
      <c r="D831" s="86"/>
      <c r="E831" s="86"/>
      <c r="F831" s="86"/>
      <c r="G831" s="86"/>
      <c r="H831" s="86"/>
      <c r="I831" s="86"/>
      <c r="J831" s="142"/>
      <c r="K831" s="143"/>
      <c r="L831" s="85" t="s">
        <v>20</v>
      </c>
      <c r="M831" s="10">
        <f t="shared" si="169"/>
        <v>750</v>
      </c>
      <c r="N831" s="90">
        <v>750</v>
      </c>
      <c r="O831" s="90">
        <v>0</v>
      </c>
      <c r="P831" s="90">
        <v>0</v>
      </c>
      <c r="Q831" s="90">
        <v>0</v>
      </c>
      <c r="R831" s="90">
        <v>0</v>
      </c>
    </row>
    <row r="832" spans="1:18" s="12" customFormat="1" ht="15">
      <c r="A832" s="139"/>
      <c r="B832" s="141"/>
      <c r="C832" s="86"/>
      <c r="D832" s="86"/>
      <c r="E832" s="86"/>
      <c r="F832" s="86"/>
      <c r="G832" s="86"/>
      <c r="H832" s="86"/>
      <c r="I832" s="86"/>
      <c r="J832" s="142"/>
      <c r="K832" s="133" t="s">
        <v>12</v>
      </c>
      <c r="L832" s="82" t="s">
        <v>17</v>
      </c>
      <c r="M832" s="10">
        <f t="shared" si="169"/>
        <v>0</v>
      </c>
      <c r="N832" s="90">
        <v>0</v>
      </c>
      <c r="O832" s="90">
        <v>0</v>
      </c>
      <c r="P832" s="90">
        <v>0</v>
      </c>
      <c r="Q832" s="90">
        <v>0</v>
      </c>
      <c r="R832" s="90">
        <v>0</v>
      </c>
    </row>
    <row r="833" spans="1:18" s="12" customFormat="1" ht="15">
      <c r="A833" s="139"/>
      <c r="B833" s="141"/>
      <c r="C833" s="86"/>
      <c r="D833" s="86"/>
      <c r="E833" s="86"/>
      <c r="F833" s="86"/>
      <c r="G833" s="86"/>
      <c r="H833" s="86"/>
      <c r="I833" s="86"/>
      <c r="J833" s="142"/>
      <c r="K833" s="133"/>
      <c r="L833" s="84" t="s">
        <v>19</v>
      </c>
      <c r="M833" s="10">
        <f t="shared" si="169"/>
        <v>6540</v>
      </c>
      <c r="N833" s="90">
        <v>6540</v>
      </c>
      <c r="O833" s="90">
        <v>0</v>
      </c>
      <c r="P833" s="90">
        <v>0</v>
      </c>
      <c r="Q833" s="90">
        <v>0</v>
      </c>
      <c r="R833" s="90">
        <v>0</v>
      </c>
    </row>
    <row r="834" spans="1:18" s="12" customFormat="1" ht="15">
      <c r="A834" s="139"/>
      <c r="B834" s="141"/>
      <c r="C834" s="86"/>
      <c r="D834" s="86"/>
      <c r="E834" s="86"/>
      <c r="F834" s="86"/>
      <c r="G834" s="86"/>
      <c r="H834" s="86"/>
      <c r="I834" s="86"/>
      <c r="J834" s="142"/>
      <c r="K834" s="133"/>
      <c r="L834" s="85" t="s">
        <v>20</v>
      </c>
      <c r="M834" s="10">
        <f t="shared" si="169"/>
        <v>0</v>
      </c>
      <c r="N834" s="90">
        <v>0</v>
      </c>
      <c r="O834" s="90">
        <v>0</v>
      </c>
      <c r="P834" s="90">
        <v>0</v>
      </c>
      <c r="Q834" s="90">
        <v>0</v>
      </c>
      <c r="R834" s="90">
        <v>0</v>
      </c>
    </row>
    <row r="835" spans="1:18" s="12" customFormat="1" ht="15">
      <c r="A835" s="139"/>
      <c r="B835" s="141"/>
      <c r="C835" s="86"/>
      <c r="D835" s="86"/>
      <c r="E835" s="86"/>
      <c r="F835" s="86"/>
      <c r="G835" s="86"/>
      <c r="H835" s="86"/>
      <c r="I835" s="86"/>
      <c r="J835" s="142"/>
      <c r="K835" s="133" t="s">
        <v>13</v>
      </c>
      <c r="L835" s="82" t="s">
        <v>17</v>
      </c>
      <c r="M835" s="10">
        <f t="shared" si="169"/>
        <v>0</v>
      </c>
      <c r="N835" s="90">
        <v>0</v>
      </c>
      <c r="O835" s="90">
        <v>0</v>
      </c>
      <c r="P835" s="90">
        <v>0</v>
      </c>
      <c r="Q835" s="90">
        <v>0</v>
      </c>
      <c r="R835" s="90">
        <v>0</v>
      </c>
    </row>
    <row r="836" spans="1:18" s="12" customFormat="1" ht="15">
      <c r="A836" s="139"/>
      <c r="B836" s="141"/>
      <c r="C836" s="86"/>
      <c r="D836" s="86"/>
      <c r="E836" s="86"/>
      <c r="F836" s="86"/>
      <c r="G836" s="86"/>
      <c r="H836" s="86"/>
      <c r="I836" s="86"/>
      <c r="J836" s="142"/>
      <c r="K836" s="133"/>
      <c r="L836" s="84" t="s">
        <v>19</v>
      </c>
      <c r="M836" s="10">
        <f t="shared" si="169"/>
        <v>0</v>
      </c>
      <c r="N836" s="90">
        <v>0</v>
      </c>
      <c r="O836" s="90">
        <v>0</v>
      </c>
      <c r="P836" s="90">
        <v>0</v>
      </c>
      <c r="Q836" s="90">
        <v>0</v>
      </c>
      <c r="R836" s="90">
        <v>0</v>
      </c>
    </row>
    <row r="837" spans="1:18" s="12" customFormat="1" ht="15">
      <c r="A837" s="139"/>
      <c r="B837" s="141"/>
      <c r="C837" s="86"/>
      <c r="D837" s="86"/>
      <c r="E837" s="86"/>
      <c r="F837" s="86"/>
      <c r="G837" s="86"/>
      <c r="H837" s="86"/>
      <c r="I837" s="86"/>
      <c r="J837" s="142"/>
      <c r="K837" s="133"/>
      <c r="L837" s="85" t="s">
        <v>20</v>
      </c>
      <c r="M837" s="100">
        <f t="shared" si="169"/>
        <v>2550</v>
      </c>
      <c r="N837" s="99">
        <v>1450</v>
      </c>
      <c r="O837" s="99">
        <v>200</v>
      </c>
      <c r="P837" s="99">
        <v>250</v>
      </c>
      <c r="Q837" s="99">
        <v>300</v>
      </c>
      <c r="R837" s="99">
        <v>350</v>
      </c>
    </row>
    <row r="838" spans="1:18" s="12" customFormat="1" ht="15" customHeight="1">
      <c r="A838" s="139"/>
      <c r="B838" s="141"/>
      <c r="C838" s="86"/>
      <c r="D838" s="86"/>
      <c r="E838" s="86"/>
      <c r="F838" s="86"/>
      <c r="G838" s="86"/>
      <c r="H838" s="86"/>
      <c r="I838" s="86"/>
      <c r="J838" s="142"/>
      <c r="K838" s="133" t="s">
        <v>14</v>
      </c>
      <c r="L838" s="82" t="s">
        <v>17</v>
      </c>
      <c r="M838" s="10">
        <f t="shared" si="169"/>
        <v>0</v>
      </c>
      <c r="N838" s="90">
        <v>0</v>
      </c>
      <c r="O838" s="90">
        <v>0</v>
      </c>
      <c r="P838" s="90">
        <v>0</v>
      </c>
      <c r="Q838" s="90">
        <v>0</v>
      </c>
      <c r="R838" s="90">
        <v>0</v>
      </c>
    </row>
    <row r="839" spans="1:18" s="12" customFormat="1" ht="15">
      <c r="A839" s="139"/>
      <c r="B839" s="141"/>
      <c r="C839" s="86"/>
      <c r="D839" s="86"/>
      <c r="E839" s="86"/>
      <c r="F839" s="86"/>
      <c r="G839" s="86"/>
      <c r="H839" s="86"/>
      <c r="I839" s="86"/>
      <c r="J839" s="142"/>
      <c r="K839" s="133"/>
      <c r="L839" s="84" t="s">
        <v>19</v>
      </c>
      <c r="M839" s="10">
        <f t="shared" si="169"/>
        <v>0</v>
      </c>
      <c r="N839" s="90">
        <v>0</v>
      </c>
      <c r="O839" s="90">
        <v>0</v>
      </c>
      <c r="P839" s="90">
        <v>0</v>
      </c>
      <c r="Q839" s="90">
        <v>0</v>
      </c>
      <c r="R839" s="90">
        <v>0</v>
      </c>
    </row>
    <row r="840" spans="1:18" s="12" customFormat="1" ht="15">
      <c r="A840" s="140"/>
      <c r="B840" s="141"/>
      <c r="C840" s="86"/>
      <c r="D840" s="86"/>
      <c r="E840" s="86"/>
      <c r="F840" s="86"/>
      <c r="G840" s="86"/>
      <c r="H840" s="86"/>
      <c r="I840" s="86"/>
      <c r="J840" s="142"/>
      <c r="K840" s="133"/>
      <c r="L840" s="85" t="s">
        <v>20</v>
      </c>
      <c r="M840" s="10">
        <f t="shared" si="169"/>
        <v>0</v>
      </c>
      <c r="N840" s="90">
        <v>0</v>
      </c>
      <c r="O840" s="90">
        <v>0</v>
      </c>
      <c r="P840" s="90">
        <v>0</v>
      </c>
      <c r="Q840" s="90">
        <v>0</v>
      </c>
      <c r="R840" s="90">
        <v>0</v>
      </c>
    </row>
    <row r="841" spans="1:18" s="12" customFormat="1" ht="15">
      <c r="A841" s="203" t="s">
        <v>142</v>
      </c>
      <c r="B841" s="144"/>
      <c r="C841" s="17"/>
      <c r="D841" s="17"/>
      <c r="E841" s="17"/>
      <c r="F841" s="17"/>
      <c r="G841" s="17"/>
      <c r="H841" s="17"/>
      <c r="I841" s="17"/>
      <c r="J841" s="144"/>
      <c r="K841" s="144"/>
      <c r="L841" s="8" t="s">
        <v>17</v>
      </c>
      <c r="M841" s="19">
        <f t="shared" si="169"/>
        <v>1800</v>
      </c>
      <c r="N841" s="91">
        <f aca="true" t="shared" si="170" ref="N841:R843">N829+N832+N835+N838</f>
        <v>700</v>
      </c>
      <c r="O841" s="91">
        <f t="shared" si="170"/>
        <v>200</v>
      </c>
      <c r="P841" s="91">
        <f t="shared" si="170"/>
        <v>250</v>
      </c>
      <c r="Q841" s="91">
        <f t="shared" si="170"/>
        <v>300</v>
      </c>
      <c r="R841" s="91">
        <f t="shared" si="170"/>
        <v>350</v>
      </c>
    </row>
    <row r="842" spans="1:18" s="12" customFormat="1" ht="15">
      <c r="A842" s="204"/>
      <c r="B842" s="136"/>
      <c r="C842" s="17"/>
      <c r="D842" s="17"/>
      <c r="E842" s="17"/>
      <c r="F842" s="17"/>
      <c r="G842" s="17"/>
      <c r="H842" s="17"/>
      <c r="I842" s="17"/>
      <c r="J842" s="136"/>
      <c r="K842" s="136"/>
      <c r="L842" s="13" t="s">
        <v>19</v>
      </c>
      <c r="M842" s="22">
        <f t="shared" si="169"/>
        <v>6540</v>
      </c>
      <c r="N842" s="92">
        <f t="shared" si="170"/>
        <v>6540</v>
      </c>
      <c r="O842" s="92">
        <f t="shared" si="170"/>
        <v>0</v>
      </c>
      <c r="P842" s="92">
        <f t="shared" si="170"/>
        <v>0</v>
      </c>
      <c r="Q842" s="92">
        <f t="shared" si="170"/>
        <v>0</v>
      </c>
      <c r="R842" s="92">
        <f t="shared" si="170"/>
        <v>0</v>
      </c>
    </row>
    <row r="843" spans="1:18" s="12" customFormat="1" ht="15">
      <c r="A843" s="204"/>
      <c r="B843" s="136"/>
      <c r="C843" s="17"/>
      <c r="D843" s="17"/>
      <c r="E843" s="17"/>
      <c r="F843" s="17"/>
      <c r="G843" s="17"/>
      <c r="H843" s="17"/>
      <c r="I843" s="17"/>
      <c r="J843" s="136"/>
      <c r="K843" s="136"/>
      <c r="L843" s="14" t="s">
        <v>20</v>
      </c>
      <c r="M843" s="25">
        <f t="shared" si="169"/>
        <v>3300</v>
      </c>
      <c r="N843" s="93">
        <f t="shared" si="170"/>
        <v>2200</v>
      </c>
      <c r="O843" s="93">
        <f t="shared" si="170"/>
        <v>200</v>
      </c>
      <c r="P843" s="93">
        <f t="shared" si="170"/>
        <v>250</v>
      </c>
      <c r="Q843" s="93">
        <f t="shared" si="170"/>
        <v>300</v>
      </c>
      <c r="R843" s="93">
        <f t="shared" si="170"/>
        <v>350</v>
      </c>
    </row>
    <row r="844" spans="1:18" s="12" customFormat="1" ht="15">
      <c r="A844" s="205"/>
      <c r="B844" s="137"/>
      <c r="C844" s="17"/>
      <c r="D844" s="17"/>
      <c r="E844" s="17"/>
      <c r="F844" s="17"/>
      <c r="G844" s="17"/>
      <c r="H844" s="17"/>
      <c r="I844" s="17"/>
      <c r="J844" s="137"/>
      <c r="K844" s="137"/>
      <c r="L844" s="27" t="s">
        <v>21</v>
      </c>
      <c r="M844" s="29">
        <f aca="true" t="shared" si="171" ref="M844:R844">SUM(M841:M843)</f>
        <v>11640</v>
      </c>
      <c r="N844" s="29">
        <f t="shared" si="171"/>
        <v>9440</v>
      </c>
      <c r="O844" s="29">
        <f t="shared" si="171"/>
        <v>400</v>
      </c>
      <c r="P844" s="29">
        <f t="shared" si="171"/>
        <v>500</v>
      </c>
      <c r="Q844" s="29">
        <f t="shared" si="171"/>
        <v>600</v>
      </c>
      <c r="R844" s="29">
        <f t="shared" si="171"/>
        <v>700</v>
      </c>
    </row>
    <row r="845" spans="1:21" s="12" customFormat="1" ht="15">
      <c r="A845" s="225" t="s">
        <v>143</v>
      </c>
      <c r="B845" s="225"/>
      <c r="C845" s="225"/>
      <c r="D845" s="225"/>
      <c r="E845" s="225"/>
      <c r="F845" s="225"/>
      <c r="G845" s="225"/>
      <c r="H845" s="225"/>
      <c r="I845" s="225"/>
      <c r="J845" s="225"/>
      <c r="K845" s="225"/>
      <c r="L845" s="101" t="s">
        <v>144</v>
      </c>
      <c r="M845" s="10">
        <f>SUM(N845:R845)</f>
        <v>3674784.4000000004</v>
      </c>
      <c r="N845" s="95">
        <f>SUM(N846:N848)</f>
        <v>647879.3999999999</v>
      </c>
      <c r="O845" s="95">
        <f>SUM(O846:O848)</f>
        <v>671867.35</v>
      </c>
      <c r="P845" s="95">
        <f>SUM(P846:P848)</f>
        <v>716844.1000000001</v>
      </c>
      <c r="Q845" s="95">
        <f>SUM(Q846:Q848)</f>
        <v>791012.35</v>
      </c>
      <c r="R845" s="95">
        <f>SUM(R846:R848)</f>
        <v>847181.2000000001</v>
      </c>
      <c r="T845" s="102"/>
      <c r="U845" s="103"/>
    </row>
    <row r="846" spans="1:21" s="12" customFormat="1" ht="15">
      <c r="A846" s="225" t="s">
        <v>145</v>
      </c>
      <c r="B846" s="225"/>
      <c r="C846" s="225"/>
      <c r="D846" s="225"/>
      <c r="E846" s="225"/>
      <c r="F846" s="225"/>
      <c r="G846" s="225"/>
      <c r="H846" s="225"/>
      <c r="I846" s="225"/>
      <c r="J846" s="225"/>
      <c r="K846" s="225"/>
      <c r="L846" s="104" t="s">
        <v>17</v>
      </c>
      <c r="M846" s="19">
        <f>SUM(N846:R846)</f>
        <v>214117</v>
      </c>
      <c r="N846" s="105">
        <f aca="true" t="shared" si="172" ref="N846:R848">N73+N189+N193+N293+N377+N461+N477+N561+N577+N741+N757+N773+N809+N21+N825+N841</f>
        <v>30450.600000000002</v>
      </c>
      <c r="O846" s="105">
        <f t="shared" si="172"/>
        <v>37335.399999999994</v>
      </c>
      <c r="P846" s="105">
        <f t="shared" si="172"/>
        <v>41308.1</v>
      </c>
      <c r="Q846" s="105">
        <f t="shared" si="172"/>
        <v>51109.600000000006</v>
      </c>
      <c r="R846" s="105">
        <f t="shared" si="172"/>
        <v>53913.3</v>
      </c>
      <c r="T846" s="106"/>
      <c r="U846" s="103"/>
    </row>
    <row r="847" spans="1:21" s="12" customFormat="1" ht="15">
      <c r="A847" s="225"/>
      <c r="B847" s="225"/>
      <c r="C847" s="225"/>
      <c r="D847" s="225"/>
      <c r="E847" s="225"/>
      <c r="F847" s="225"/>
      <c r="G847" s="225"/>
      <c r="H847" s="225"/>
      <c r="I847" s="225"/>
      <c r="J847" s="225"/>
      <c r="K847" s="225"/>
      <c r="L847" s="107" t="s">
        <v>19</v>
      </c>
      <c r="M847" s="22">
        <f>SUM(N847:R847)</f>
        <v>293287.6</v>
      </c>
      <c r="N847" s="108">
        <f t="shared" si="172"/>
        <v>64306.5</v>
      </c>
      <c r="O847" s="108">
        <f t="shared" si="172"/>
        <v>56187.84999999999</v>
      </c>
      <c r="P847" s="108">
        <f t="shared" si="172"/>
        <v>56583.9</v>
      </c>
      <c r="Q847" s="108">
        <f t="shared" si="172"/>
        <v>56353.04999999999</v>
      </c>
      <c r="R847" s="108">
        <f t="shared" si="172"/>
        <v>59856.3</v>
      </c>
      <c r="T847" s="109"/>
      <c r="U847" s="103"/>
    </row>
    <row r="848" spans="1:21" s="12" customFormat="1" ht="15">
      <c r="A848" s="225"/>
      <c r="B848" s="225"/>
      <c r="C848" s="225"/>
      <c r="D848" s="225"/>
      <c r="E848" s="225"/>
      <c r="F848" s="225"/>
      <c r="G848" s="225"/>
      <c r="H848" s="225"/>
      <c r="I848" s="225"/>
      <c r="J848" s="225"/>
      <c r="K848" s="225"/>
      <c r="L848" s="110" t="s">
        <v>20</v>
      </c>
      <c r="M848" s="25">
        <f>SUM(N848:R848)</f>
        <v>3167379.8000000003</v>
      </c>
      <c r="N848" s="111">
        <f t="shared" si="172"/>
        <v>553122.2999999999</v>
      </c>
      <c r="O848" s="111">
        <f t="shared" si="172"/>
        <v>578344.1</v>
      </c>
      <c r="P848" s="111">
        <f t="shared" si="172"/>
        <v>618952.1000000001</v>
      </c>
      <c r="Q848" s="111">
        <f t="shared" si="172"/>
        <v>683549.7</v>
      </c>
      <c r="R848" s="111">
        <f t="shared" si="172"/>
        <v>733411.6000000001</v>
      </c>
      <c r="T848" s="109"/>
      <c r="U848" s="103"/>
    </row>
    <row r="849" spans="3:21" s="12" customFormat="1" ht="15">
      <c r="C849" s="112"/>
      <c r="D849" s="112"/>
      <c r="E849" s="112"/>
      <c r="F849" s="112"/>
      <c r="G849" s="112"/>
      <c r="H849" s="112"/>
      <c r="I849" s="112"/>
      <c r="J849" s="113" t="s">
        <v>146</v>
      </c>
      <c r="K849" s="113"/>
      <c r="L849" s="36"/>
      <c r="M849" s="114"/>
      <c r="N849" s="109"/>
      <c r="O849" s="109"/>
      <c r="P849" s="109"/>
      <c r="Q849" s="109"/>
      <c r="R849" s="109"/>
      <c r="T849" s="109"/>
      <c r="U849" s="103"/>
    </row>
    <row r="850" spans="3:18" s="12" customFormat="1" ht="15">
      <c r="C850" s="112"/>
      <c r="D850" s="112"/>
      <c r="E850" s="112"/>
      <c r="F850" s="112"/>
      <c r="G850" s="112"/>
      <c r="H850" s="112"/>
      <c r="I850" s="112"/>
      <c r="K850" s="167" t="s">
        <v>11</v>
      </c>
      <c r="L850" s="8" t="s">
        <v>17</v>
      </c>
      <c r="M850" s="10">
        <f aca="true" t="shared" si="173" ref="M850:M877">SUM(N850:R850)</f>
        <v>191622.6</v>
      </c>
      <c r="N850" s="115">
        <f aca="true" t="shared" si="174" ref="N850:R852">N25+N41+N57+N77+N93+N109+N125+N141+N193+N197+N213+N229+N245+N261+N277+N297+N313+N329+N345+N361+N381+N397+N413+N429+N445+N465+N481+N497+N513+N529+N545+N565+N581+N597+N613+N629+N645+N661+N677+N693+N709+N725+N761+N777+N793+N157+N173+N9+N813+N829</f>
        <v>26649.2</v>
      </c>
      <c r="O850" s="115">
        <f t="shared" si="174"/>
        <v>33359.6</v>
      </c>
      <c r="P850" s="115">
        <f t="shared" si="174"/>
        <v>36982.3</v>
      </c>
      <c r="Q850" s="115">
        <f t="shared" si="174"/>
        <v>45694</v>
      </c>
      <c r="R850" s="115">
        <f t="shared" si="174"/>
        <v>48937.5</v>
      </c>
    </row>
    <row r="851" spans="3:20" s="12" customFormat="1" ht="15">
      <c r="C851" s="112"/>
      <c r="D851" s="112"/>
      <c r="E851" s="112"/>
      <c r="F851" s="112"/>
      <c r="G851" s="112"/>
      <c r="H851" s="112"/>
      <c r="I851" s="112"/>
      <c r="K851" s="168"/>
      <c r="L851" s="13" t="s">
        <v>19</v>
      </c>
      <c r="M851" s="10">
        <f t="shared" si="173"/>
        <v>36812</v>
      </c>
      <c r="N851" s="115">
        <f t="shared" si="174"/>
        <v>7362</v>
      </c>
      <c r="O851" s="115">
        <f t="shared" si="174"/>
        <v>6510</v>
      </c>
      <c r="P851" s="115">
        <f t="shared" si="174"/>
        <v>7030</v>
      </c>
      <c r="Q851" s="115">
        <f t="shared" si="174"/>
        <v>7640</v>
      </c>
      <c r="R851" s="115">
        <f t="shared" si="174"/>
        <v>8270</v>
      </c>
      <c r="T851" s="109"/>
    </row>
    <row r="852" spans="3:20" s="12" customFormat="1" ht="15">
      <c r="C852" s="112"/>
      <c r="D852" s="112"/>
      <c r="E852" s="112"/>
      <c r="F852" s="112"/>
      <c r="G852" s="112"/>
      <c r="H852" s="112"/>
      <c r="I852" s="112"/>
      <c r="K852" s="168"/>
      <c r="L852" s="14" t="s">
        <v>20</v>
      </c>
      <c r="M852" s="10">
        <f t="shared" si="173"/>
        <v>2909751.0999999996</v>
      </c>
      <c r="N852" s="115">
        <f t="shared" si="174"/>
        <v>505353.0999999999</v>
      </c>
      <c r="O852" s="115">
        <f t="shared" si="174"/>
        <v>528547.3999999999</v>
      </c>
      <c r="P852" s="115">
        <f t="shared" si="174"/>
        <v>567016.8000000002</v>
      </c>
      <c r="Q852" s="115">
        <f t="shared" si="174"/>
        <v>630181.2999999999</v>
      </c>
      <c r="R852" s="115">
        <f t="shared" si="174"/>
        <v>678652.4999999998</v>
      </c>
      <c r="T852" s="116"/>
    </row>
    <row r="853" spans="3:20" s="12" customFormat="1" ht="15">
      <c r="C853" s="112"/>
      <c r="D853" s="112"/>
      <c r="E853" s="112"/>
      <c r="F853" s="112"/>
      <c r="G853" s="112"/>
      <c r="H853" s="112"/>
      <c r="I853" s="112"/>
      <c r="K853" s="169"/>
      <c r="L853" s="27" t="s">
        <v>21</v>
      </c>
      <c r="M853" s="10">
        <f t="shared" si="173"/>
        <v>3138185.6999999993</v>
      </c>
      <c r="N853" s="10">
        <f>SUM(N850:N852)</f>
        <v>539364.2999999999</v>
      </c>
      <c r="O853" s="10">
        <f>SUM(O850:O852)</f>
        <v>568416.9999999999</v>
      </c>
      <c r="P853" s="10">
        <f>SUM(P850:P852)</f>
        <v>611029.1000000002</v>
      </c>
      <c r="Q853" s="10">
        <f>SUM(Q850:Q852)</f>
        <v>683515.2999999999</v>
      </c>
      <c r="R853" s="10">
        <f>SUM(R850:R852)</f>
        <v>735859.9999999998</v>
      </c>
      <c r="S853" s="117"/>
      <c r="T853" s="109"/>
    </row>
    <row r="854" spans="3:18" s="12" customFormat="1" ht="15">
      <c r="C854" s="112"/>
      <c r="D854" s="112"/>
      <c r="E854" s="112"/>
      <c r="F854" s="112"/>
      <c r="G854" s="112"/>
      <c r="H854" s="112"/>
      <c r="I854" s="112"/>
      <c r="K854" s="212" t="s">
        <v>12</v>
      </c>
      <c r="L854" s="8" t="s">
        <v>17</v>
      </c>
      <c r="M854" s="10">
        <f t="shared" si="173"/>
        <v>0</v>
      </c>
      <c r="N854" s="115">
        <f aca="true" t="shared" si="175" ref="N854:R856">N28+N44+N60+N80+N96+N112+N128+N144+N200+N216+N232+N248+N264+N280+N300+N316+N332+N348+N364+N384+N400+N416+N432+N448+N468+N484+N500+N516+N532+N548+N568+N584+N600+N616+N632+N648+N664+N680+N696+N712+N728+N764+N780+N796+N160+N176+N12+N816+N832</f>
        <v>0</v>
      </c>
      <c r="O854" s="115">
        <f t="shared" si="175"/>
        <v>0</v>
      </c>
      <c r="P854" s="115">
        <f t="shared" si="175"/>
        <v>0</v>
      </c>
      <c r="Q854" s="115">
        <f t="shared" si="175"/>
        <v>0</v>
      </c>
      <c r="R854" s="115">
        <f t="shared" si="175"/>
        <v>0</v>
      </c>
    </row>
    <row r="855" spans="3:18" s="12" customFormat="1" ht="15">
      <c r="C855" s="112"/>
      <c r="D855" s="112"/>
      <c r="E855" s="112"/>
      <c r="F855" s="112"/>
      <c r="G855" s="112"/>
      <c r="H855" s="112"/>
      <c r="I855" s="112"/>
      <c r="K855" s="213"/>
      <c r="L855" s="13" t="s">
        <v>19</v>
      </c>
      <c r="M855" s="10">
        <f t="shared" si="173"/>
        <v>256139.8</v>
      </c>
      <c r="N855" s="115">
        <f t="shared" si="175"/>
        <v>56861.9</v>
      </c>
      <c r="O855" s="115">
        <f t="shared" si="175"/>
        <v>49677.84999999999</v>
      </c>
      <c r="P855" s="115">
        <f t="shared" si="175"/>
        <v>49553.90000000001</v>
      </c>
      <c r="Q855" s="115">
        <f t="shared" si="175"/>
        <v>48540.44999999999</v>
      </c>
      <c r="R855" s="115">
        <f t="shared" si="175"/>
        <v>51505.7</v>
      </c>
    </row>
    <row r="856" spans="3:20" s="12" customFormat="1" ht="15">
      <c r="C856" s="112"/>
      <c r="D856" s="112"/>
      <c r="E856" s="112"/>
      <c r="F856" s="112"/>
      <c r="G856" s="112"/>
      <c r="H856" s="112"/>
      <c r="I856" s="112"/>
      <c r="K856" s="213"/>
      <c r="L856" s="14" t="s">
        <v>20</v>
      </c>
      <c r="M856" s="10">
        <f t="shared" si="173"/>
        <v>193345.09999999998</v>
      </c>
      <c r="N856" s="115">
        <f t="shared" si="175"/>
        <v>38673.9</v>
      </c>
      <c r="O856" s="115">
        <f t="shared" si="175"/>
        <v>37965.700000000004</v>
      </c>
      <c r="P856" s="115">
        <f t="shared" si="175"/>
        <v>38689.299999999996</v>
      </c>
      <c r="Q856" s="115">
        <f t="shared" si="175"/>
        <v>38916.9</v>
      </c>
      <c r="R856" s="115">
        <f t="shared" si="175"/>
        <v>39099.3</v>
      </c>
      <c r="S856" s="118"/>
      <c r="T856" s="109"/>
    </row>
    <row r="857" spans="3:21" s="12" customFormat="1" ht="15">
      <c r="C857" s="112"/>
      <c r="D857" s="112"/>
      <c r="E857" s="112"/>
      <c r="F857" s="112"/>
      <c r="G857" s="112"/>
      <c r="H857" s="112"/>
      <c r="I857" s="112"/>
      <c r="K857" s="214"/>
      <c r="L857" s="27" t="s">
        <v>21</v>
      </c>
      <c r="M857" s="10">
        <f t="shared" si="173"/>
        <v>449484.89999999997</v>
      </c>
      <c r="N857" s="10">
        <f>SUM(N854:N856)</f>
        <v>95535.8</v>
      </c>
      <c r="O857" s="10">
        <f>SUM(O854:O856)</f>
        <v>87643.54999999999</v>
      </c>
      <c r="P857" s="10">
        <f>SUM(P854:P856)</f>
        <v>88243.20000000001</v>
      </c>
      <c r="Q857" s="10">
        <f>SUM(Q854:Q856)</f>
        <v>87457.34999999999</v>
      </c>
      <c r="R857" s="10">
        <f>SUM(R854:R856)</f>
        <v>90605</v>
      </c>
      <c r="U857" s="109"/>
    </row>
    <row r="858" spans="3:18" s="12" customFormat="1" ht="15">
      <c r="C858" s="112"/>
      <c r="D858" s="112"/>
      <c r="E858" s="112"/>
      <c r="F858" s="112"/>
      <c r="G858" s="112"/>
      <c r="H858" s="112"/>
      <c r="I858" s="112"/>
      <c r="K858" s="215" t="s">
        <v>13</v>
      </c>
      <c r="L858" s="8" t="s">
        <v>17</v>
      </c>
      <c r="M858" s="10">
        <f t="shared" si="173"/>
        <v>0</v>
      </c>
      <c r="N858" s="115"/>
      <c r="O858" s="115">
        <f aca="true" t="shared" si="176" ref="O858:R859">O31+O47+O63+O83+O99+O115+O131+O147+O203+O219+O235+O251+O267+O283+O303+O319+O335+O351+O367+O387+O403+O419+O435+O451+O471+O487+O503+O519+O535+O571+O587+O603+O619+O635+O651+O667+O683+O715+O731+O767+O783+O799+O699+O163+O179+O551</f>
        <v>0</v>
      </c>
      <c r="P858" s="115">
        <f t="shared" si="176"/>
        <v>0</v>
      </c>
      <c r="Q858" s="115">
        <f t="shared" si="176"/>
        <v>0</v>
      </c>
      <c r="R858" s="115">
        <f t="shared" si="176"/>
        <v>0</v>
      </c>
    </row>
    <row r="859" spans="3:18" s="12" customFormat="1" ht="15">
      <c r="C859" s="112"/>
      <c r="D859" s="112"/>
      <c r="E859" s="112"/>
      <c r="F859" s="112"/>
      <c r="G859" s="112"/>
      <c r="H859" s="112"/>
      <c r="I859" s="112"/>
      <c r="K859" s="216"/>
      <c r="L859" s="13" t="s">
        <v>19</v>
      </c>
      <c r="M859" s="10">
        <f t="shared" si="173"/>
        <v>0</v>
      </c>
      <c r="N859" s="115">
        <f>N32+N48+N64+N84+N100+N116+N132+N148+N204+N220+N236+N252+N268+N284+N304+N320+N336+N352+N368+N388+N404+N420+N436+N452+N472+N488+N504+N520+N536+N572+N588+N604+N620+N636+N652+N668+N684+N716+N732+N768+N784+N800+N700+N164+N180+N552</f>
        <v>0</v>
      </c>
      <c r="O859" s="115">
        <f t="shared" si="176"/>
        <v>0</v>
      </c>
      <c r="P859" s="115">
        <f t="shared" si="176"/>
        <v>0</v>
      </c>
      <c r="Q859" s="115">
        <f t="shared" si="176"/>
        <v>0</v>
      </c>
      <c r="R859" s="115">
        <f t="shared" si="176"/>
        <v>0</v>
      </c>
    </row>
    <row r="860" spans="3:20" s="12" customFormat="1" ht="15">
      <c r="C860" s="112"/>
      <c r="D860" s="112"/>
      <c r="E860" s="112"/>
      <c r="F860" s="112"/>
      <c r="G860" s="112"/>
      <c r="H860" s="112"/>
      <c r="I860" s="112"/>
      <c r="K860" s="216"/>
      <c r="L860" s="14" t="s">
        <v>20</v>
      </c>
      <c r="M860" s="10">
        <f t="shared" si="173"/>
        <v>59014.1</v>
      </c>
      <c r="N860" s="115">
        <f>N33+N49+N65+N85+N101+N117+N133+N149+N205+N221+N237+N253+N269+N285+N305+N321+N337+N353+N369+N389+N405+N421+N437+N453+N473+N489+N505+N521+N537+N573+N589+N605+N621+N637+N653+N669+N685+N717+N733+N769+N785+N801+N701+N165+N181+N553+N17+N821+N837</f>
        <v>8363.6</v>
      </c>
      <c r="O860" s="115">
        <f>O33+O49+O65+O85+O101+O117+O133+O149+O205+O221+O237+O253+O269+O285+O305+O321+O337+O353+O369+O389+O405+O421+O437+O453+O473+O489+O505+O521+O537+O573+O589+O605+O621+O637+O653+O669+O685+O717+O733+O769+O785+O801+O701+O165+O181+O553+O17+O821+O837</f>
        <v>10931</v>
      </c>
      <c r="P860" s="115">
        <f>P33+P49+P65+P85+P101+P117+P133+P149+P205+P221+P237+P253+P269+P285+P305+P321+P337+P353+P369+P389+P405+P421+P437+P453+P473+P489+P505+P521+P537+P573+P589+P605+P621+P637+P653+P669+P685+P717+P733+P769+P785+P801+P701+P165+P181+P553+P17+P821+P837</f>
        <v>12161.5</v>
      </c>
      <c r="Q860" s="115">
        <f>Q33+Q49+Q65+Q85+Q101+Q117+Q133+Q149+Q205+Q221+Q237+Q253+Q269+Q285+Q305+Q321+Q337+Q353+Q369+Q389+Q405+Q421+Q437+Q453+Q473+Q489+Q505+Q521+Q537+Q573+Q589+Q605+Q621+Q637+Q653+Q669+Q685+Q717+Q733+Q769+Q785+Q801+Q701+Q165+Q181+Q553+Q17+Q821+Q837</f>
        <v>13251.5</v>
      </c>
      <c r="R860" s="115">
        <f>R33+R49+R65+R85+R101+R117+R133+R149+R205+R221+R237+R253+R269+R285+R305+R321+R337+R353+R369+R389+R405+R421+R437+R453+R473+R489+R505+R521+R537+R573+R589+R605+R621+R637+R653+R669+R685+R717+R733+R769+R785+R801+R701+R165+R181+R553+R17+R821+R837</f>
        <v>14306.5</v>
      </c>
      <c r="S860" s="118"/>
      <c r="T860" s="109"/>
    </row>
    <row r="861" spans="3:18" s="12" customFormat="1" ht="15">
      <c r="C861" s="112"/>
      <c r="D861" s="112"/>
      <c r="E861" s="112"/>
      <c r="F861" s="112"/>
      <c r="G861" s="112"/>
      <c r="H861" s="112"/>
      <c r="I861" s="112"/>
      <c r="K861" s="217"/>
      <c r="L861" s="27" t="s">
        <v>21</v>
      </c>
      <c r="M861" s="10">
        <f t="shared" si="173"/>
        <v>59014.1</v>
      </c>
      <c r="N861" s="10">
        <f>SUM(N858:N860)</f>
        <v>8363.6</v>
      </c>
      <c r="O861" s="10">
        <f>SUM(O858:O860)</f>
        <v>10931</v>
      </c>
      <c r="P861" s="10">
        <f>SUM(P858:P860)</f>
        <v>12161.5</v>
      </c>
      <c r="Q861" s="10">
        <f>SUM(Q858:Q860)</f>
        <v>13251.5</v>
      </c>
      <c r="R861" s="10">
        <f>SUM(R858:R860)</f>
        <v>14306.5</v>
      </c>
    </row>
    <row r="862" spans="3:18" s="12" customFormat="1" ht="15" customHeight="1">
      <c r="C862" s="112"/>
      <c r="D862" s="112"/>
      <c r="E862" s="112"/>
      <c r="F862" s="112"/>
      <c r="G862" s="112"/>
      <c r="H862" s="112"/>
      <c r="I862" s="112"/>
      <c r="K862" s="215" t="s">
        <v>14</v>
      </c>
      <c r="L862" s="8" t="s">
        <v>17</v>
      </c>
      <c r="M862" s="10">
        <f t="shared" si="173"/>
        <v>22494.399999999998</v>
      </c>
      <c r="N862" s="115">
        <f aca="true" t="shared" si="177" ref="N862:R864">N34+N50+N66+N86+N102+N118+N134+N150+N206+N222+N238+N254+N270+N286+N306+N322+N338+N354+N370+N390+N406+N422+N438+N454+N474+N490+N506+N522+N538+N574+N590+N606+N622+N638+N654+N670+N686+N718+N734+N770+N786+N802+N702+N166+N182+N554</f>
        <v>3801.4</v>
      </c>
      <c r="O862" s="115">
        <f t="shared" si="177"/>
        <v>3975.8</v>
      </c>
      <c r="P862" s="115">
        <f t="shared" si="177"/>
        <v>4325.8</v>
      </c>
      <c r="Q862" s="115">
        <f t="shared" si="177"/>
        <v>5415.6</v>
      </c>
      <c r="R862" s="115">
        <f t="shared" si="177"/>
        <v>4975.8</v>
      </c>
    </row>
    <row r="863" spans="3:18" s="12" customFormat="1" ht="15">
      <c r="C863" s="112"/>
      <c r="D863" s="112"/>
      <c r="E863" s="112"/>
      <c r="F863" s="112"/>
      <c r="G863" s="112"/>
      <c r="H863" s="112"/>
      <c r="I863" s="112"/>
      <c r="K863" s="216"/>
      <c r="L863" s="13" t="s">
        <v>19</v>
      </c>
      <c r="M863" s="10">
        <f t="shared" si="173"/>
        <v>335.79999999999995</v>
      </c>
      <c r="N863" s="115">
        <f t="shared" si="177"/>
        <v>82.6</v>
      </c>
      <c r="O863" s="115">
        <f t="shared" si="177"/>
        <v>0</v>
      </c>
      <c r="P863" s="115">
        <f t="shared" si="177"/>
        <v>0</v>
      </c>
      <c r="Q863" s="115">
        <f t="shared" si="177"/>
        <v>172.6</v>
      </c>
      <c r="R863" s="115">
        <f t="shared" si="177"/>
        <v>80.6</v>
      </c>
    </row>
    <row r="864" spans="3:18" s="12" customFormat="1" ht="15">
      <c r="C864" s="112"/>
      <c r="D864" s="112"/>
      <c r="E864" s="112"/>
      <c r="F864" s="112"/>
      <c r="G864" s="112"/>
      <c r="H864" s="112"/>
      <c r="I864" s="112"/>
      <c r="K864" s="216"/>
      <c r="L864" s="14" t="s">
        <v>20</v>
      </c>
      <c r="M864" s="10">
        <f t="shared" si="173"/>
        <v>69.5</v>
      </c>
      <c r="N864" s="115">
        <f t="shared" si="177"/>
        <v>31.7</v>
      </c>
      <c r="O864" s="115">
        <f t="shared" si="177"/>
        <v>0</v>
      </c>
      <c r="P864" s="115">
        <f t="shared" si="177"/>
        <v>34.5</v>
      </c>
      <c r="Q864" s="115">
        <f t="shared" si="177"/>
        <v>0</v>
      </c>
      <c r="R864" s="115">
        <f t="shared" si="177"/>
        <v>3.3</v>
      </c>
    </row>
    <row r="865" spans="3:20" s="12" customFormat="1" ht="15">
      <c r="C865" s="112"/>
      <c r="D865" s="112"/>
      <c r="E865" s="112"/>
      <c r="F865" s="112"/>
      <c r="G865" s="112"/>
      <c r="H865" s="112"/>
      <c r="I865" s="112"/>
      <c r="K865" s="217"/>
      <c r="L865" s="27" t="s">
        <v>21</v>
      </c>
      <c r="M865" s="10">
        <f t="shared" si="173"/>
        <v>22899.7</v>
      </c>
      <c r="N865" s="10">
        <f>SUM(N862:N864)</f>
        <v>3915.7</v>
      </c>
      <c r="O865" s="10">
        <f>SUM(O862:O864)</f>
        <v>3975.8</v>
      </c>
      <c r="P865" s="10">
        <f>SUM(P862:P864)</f>
        <v>4360.3</v>
      </c>
      <c r="Q865" s="10">
        <f>SUM(Q862:Q864)</f>
        <v>5588.200000000001</v>
      </c>
      <c r="R865" s="10">
        <f>SUM(R862:R864)</f>
        <v>5059.700000000001</v>
      </c>
      <c r="S865" s="117"/>
      <c r="T865" s="109"/>
    </row>
    <row r="866" spans="11:18" ht="15">
      <c r="K866" s="176" t="s">
        <v>104</v>
      </c>
      <c r="L866" s="8" t="s">
        <v>17</v>
      </c>
      <c r="M866" s="10">
        <f t="shared" si="173"/>
        <v>0</v>
      </c>
      <c r="N866" s="119">
        <f aca="true" t="shared" si="178" ref="N866:R877">N745</f>
        <v>0</v>
      </c>
      <c r="O866" s="119">
        <f t="shared" si="178"/>
        <v>0</v>
      </c>
      <c r="P866" s="119">
        <f t="shared" si="178"/>
        <v>0</v>
      </c>
      <c r="Q866" s="119">
        <f t="shared" si="178"/>
        <v>0</v>
      </c>
      <c r="R866" s="119">
        <f t="shared" si="178"/>
        <v>0</v>
      </c>
    </row>
    <row r="867" spans="11:18" ht="15">
      <c r="K867" s="176"/>
      <c r="L867" s="13" t="s">
        <v>19</v>
      </c>
      <c r="M867" s="10">
        <f t="shared" si="173"/>
        <v>0</v>
      </c>
      <c r="N867" s="119">
        <f t="shared" si="178"/>
        <v>0</v>
      </c>
      <c r="O867" s="119">
        <f t="shared" si="178"/>
        <v>0</v>
      </c>
      <c r="P867" s="119">
        <f t="shared" si="178"/>
        <v>0</v>
      </c>
      <c r="Q867" s="119">
        <f t="shared" si="178"/>
        <v>0</v>
      </c>
      <c r="R867" s="119">
        <f t="shared" si="178"/>
        <v>0</v>
      </c>
    </row>
    <row r="868" spans="11:18" ht="15">
      <c r="K868" s="176"/>
      <c r="L868" s="14" t="s">
        <v>20</v>
      </c>
      <c r="M868" s="10">
        <f t="shared" si="173"/>
        <v>2200</v>
      </c>
      <c r="N868" s="119">
        <f t="shared" si="178"/>
        <v>300</v>
      </c>
      <c r="O868" s="119">
        <f t="shared" si="178"/>
        <v>400</v>
      </c>
      <c r="P868" s="119">
        <f t="shared" si="178"/>
        <v>450</v>
      </c>
      <c r="Q868" s="119">
        <f t="shared" si="178"/>
        <v>500</v>
      </c>
      <c r="R868" s="119">
        <f t="shared" si="178"/>
        <v>550</v>
      </c>
    </row>
    <row r="869" spans="11:18" ht="15">
      <c r="K869" s="176" t="s">
        <v>105</v>
      </c>
      <c r="L869" s="8" t="s">
        <v>17</v>
      </c>
      <c r="M869" s="10">
        <f t="shared" si="173"/>
        <v>0</v>
      </c>
      <c r="N869" s="119">
        <f t="shared" si="178"/>
        <v>0</v>
      </c>
      <c r="O869" s="119">
        <f t="shared" si="178"/>
        <v>0</v>
      </c>
      <c r="P869" s="119">
        <f t="shared" si="178"/>
        <v>0</v>
      </c>
      <c r="Q869" s="119">
        <f t="shared" si="178"/>
        <v>0</v>
      </c>
      <c r="R869" s="119">
        <f t="shared" si="178"/>
        <v>0</v>
      </c>
    </row>
    <row r="870" spans="11:18" ht="15">
      <c r="K870" s="176"/>
      <c r="L870" s="13" t="s">
        <v>19</v>
      </c>
      <c r="M870" s="10">
        <f t="shared" si="173"/>
        <v>0</v>
      </c>
      <c r="N870" s="119">
        <f t="shared" si="178"/>
        <v>0</v>
      </c>
      <c r="O870" s="119">
        <f t="shared" si="178"/>
        <v>0</v>
      </c>
      <c r="P870" s="119">
        <f t="shared" si="178"/>
        <v>0</v>
      </c>
      <c r="Q870" s="119">
        <f t="shared" si="178"/>
        <v>0</v>
      </c>
      <c r="R870" s="119">
        <f t="shared" si="178"/>
        <v>0</v>
      </c>
    </row>
    <row r="871" spans="11:18" ht="15">
      <c r="K871" s="176"/>
      <c r="L871" s="14" t="s">
        <v>20</v>
      </c>
      <c r="M871" s="10">
        <f t="shared" si="173"/>
        <v>1500</v>
      </c>
      <c r="N871" s="119">
        <f t="shared" si="178"/>
        <v>200</v>
      </c>
      <c r="O871" s="119">
        <f t="shared" si="178"/>
        <v>250</v>
      </c>
      <c r="P871" s="119">
        <f t="shared" si="178"/>
        <v>300</v>
      </c>
      <c r="Q871" s="119">
        <f t="shared" si="178"/>
        <v>350</v>
      </c>
      <c r="R871" s="119">
        <f t="shared" si="178"/>
        <v>400</v>
      </c>
    </row>
    <row r="872" spans="11:18" ht="15">
      <c r="K872" s="176" t="s">
        <v>106</v>
      </c>
      <c r="L872" s="8" t="s">
        <v>17</v>
      </c>
      <c r="M872" s="10">
        <f t="shared" si="173"/>
        <v>0</v>
      </c>
      <c r="N872" s="119">
        <f t="shared" si="178"/>
        <v>0</v>
      </c>
      <c r="O872" s="119">
        <f t="shared" si="178"/>
        <v>0</v>
      </c>
      <c r="P872" s="119">
        <f t="shared" si="178"/>
        <v>0</v>
      </c>
      <c r="Q872" s="119">
        <f t="shared" si="178"/>
        <v>0</v>
      </c>
      <c r="R872" s="119">
        <f t="shared" si="178"/>
        <v>0</v>
      </c>
    </row>
    <row r="873" spans="11:18" ht="15">
      <c r="K873" s="176"/>
      <c r="L873" s="13" t="s">
        <v>19</v>
      </c>
      <c r="M873" s="10">
        <f t="shared" si="173"/>
        <v>0</v>
      </c>
      <c r="N873" s="119">
        <f t="shared" si="178"/>
        <v>0</v>
      </c>
      <c r="O873" s="119">
        <f t="shared" si="178"/>
        <v>0</v>
      </c>
      <c r="P873" s="119">
        <f t="shared" si="178"/>
        <v>0</v>
      </c>
      <c r="Q873" s="119">
        <f t="shared" si="178"/>
        <v>0</v>
      </c>
      <c r="R873" s="119">
        <f t="shared" si="178"/>
        <v>0</v>
      </c>
    </row>
    <row r="874" spans="11:18" ht="15">
      <c r="K874" s="176"/>
      <c r="L874" s="14" t="s">
        <v>20</v>
      </c>
      <c r="M874" s="10">
        <f t="shared" si="173"/>
        <v>1500</v>
      </c>
      <c r="N874" s="119">
        <f t="shared" si="178"/>
        <v>200</v>
      </c>
      <c r="O874" s="119">
        <f t="shared" si="178"/>
        <v>250</v>
      </c>
      <c r="P874" s="119">
        <f t="shared" si="178"/>
        <v>300</v>
      </c>
      <c r="Q874" s="119">
        <f t="shared" si="178"/>
        <v>350</v>
      </c>
      <c r="R874" s="119">
        <f t="shared" si="178"/>
        <v>400</v>
      </c>
    </row>
    <row r="875" spans="11:18" ht="15">
      <c r="K875" s="176" t="s">
        <v>107</v>
      </c>
      <c r="L875" s="8" t="s">
        <v>17</v>
      </c>
      <c r="M875" s="10">
        <f t="shared" si="173"/>
        <v>0</v>
      </c>
      <c r="N875" s="119">
        <f t="shared" si="178"/>
        <v>0</v>
      </c>
      <c r="O875" s="119">
        <f t="shared" si="178"/>
        <v>0</v>
      </c>
      <c r="P875" s="119">
        <f t="shared" si="178"/>
        <v>0</v>
      </c>
      <c r="Q875" s="119">
        <f t="shared" si="178"/>
        <v>0</v>
      </c>
      <c r="R875" s="119">
        <f t="shared" si="178"/>
        <v>0</v>
      </c>
    </row>
    <row r="876" spans="11:18" ht="15">
      <c r="K876" s="176"/>
      <c r="L876" s="13" t="s">
        <v>19</v>
      </c>
      <c r="M876" s="10">
        <f t="shared" si="173"/>
        <v>0</v>
      </c>
      <c r="N876" s="119">
        <f t="shared" si="178"/>
        <v>0</v>
      </c>
      <c r="O876" s="119">
        <f t="shared" si="178"/>
        <v>0</v>
      </c>
      <c r="P876" s="119">
        <f t="shared" si="178"/>
        <v>0</v>
      </c>
      <c r="Q876" s="119">
        <f t="shared" si="178"/>
        <v>0</v>
      </c>
      <c r="R876" s="119">
        <f t="shared" si="178"/>
        <v>0</v>
      </c>
    </row>
    <row r="877" spans="11:18" ht="15">
      <c r="K877" s="176"/>
      <c r="L877" s="14" t="s">
        <v>20</v>
      </c>
      <c r="M877" s="10">
        <f t="shared" si="173"/>
        <v>0</v>
      </c>
      <c r="N877" s="119">
        <f t="shared" si="178"/>
        <v>0</v>
      </c>
      <c r="O877" s="119">
        <f t="shared" si="178"/>
        <v>0</v>
      </c>
      <c r="P877" s="119">
        <f t="shared" si="178"/>
        <v>0</v>
      </c>
      <c r="Q877" s="119">
        <f t="shared" si="178"/>
        <v>0</v>
      </c>
      <c r="R877" s="119">
        <f t="shared" si="178"/>
        <v>0</v>
      </c>
    </row>
    <row r="879" spans="2:18" ht="18.75">
      <c r="B879" s="201" t="s">
        <v>152</v>
      </c>
      <c r="C879" s="201"/>
      <c r="D879" s="201"/>
      <c r="E879" s="201"/>
      <c r="F879" s="201"/>
      <c r="G879" s="201"/>
      <c r="H879" s="201"/>
      <c r="I879" s="201"/>
      <c r="J879" s="201"/>
      <c r="K879" s="201"/>
      <c r="L879" s="201"/>
      <c r="M879" s="122"/>
      <c r="N879" s="122"/>
      <c r="O879" s="122"/>
      <c r="P879" s="122"/>
      <c r="Q879" s="122"/>
      <c r="R879" s="122"/>
    </row>
    <row r="880" spans="2:18" ht="18.75">
      <c r="B880" s="131" t="s">
        <v>153</v>
      </c>
      <c r="K880" s="120"/>
      <c r="L880" s="121"/>
      <c r="M880" s="122"/>
      <c r="N880" s="122"/>
      <c r="O880" s="122"/>
      <c r="P880" s="122"/>
      <c r="Q880" s="122"/>
      <c r="R880" s="122"/>
    </row>
    <row r="881" spans="2:18" ht="18.75">
      <c r="B881" s="132" t="s">
        <v>154</v>
      </c>
      <c r="K881" s="120"/>
      <c r="L881" s="121"/>
      <c r="M881" s="122"/>
      <c r="N881" s="122"/>
      <c r="O881" s="122"/>
      <c r="P881" s="122"/>
      <c r="Q881" s="122"/>
      <c r="R881" s="122"/>
    </row>
    <row r="882" spans="2:18" ht="18.75">
      <c r="B882" s="132" t="s">
        <v>155</v>
      </c>
      <c r="K882" s="120"/>
      <c r="L882" s="121"/>
      <c r="M882" s="122"/>
      <c r="N882" s="122"/>
      <c r="O882" s="122"/>
      <c r="P882" s="122"/>
      <c r="Q882" s="122"/>
      <c r="R882" s="122"/>
    </row>
    <row r="883" spans="2:18" ht="18.75">
      <c r="B883" s="132" t="s">
        <v>156</v>
      </c>
      <c r="K883" s="120"/>
      <c r="L883" s="121"/>
      <c r="M883" s="131" t="s">
        <v>157</v>
      </c>
      <c r="N883" s="122"/>
      <c r="O883" s="122"/>
      <c r="P883" s="122"/>
      <c r="Q883" s="122"/>
      <c r="R883" s="122"/>
    </row>
    <row r="884" spans="11:18" ht="15">
      <c r="K884" s="120"/>
      <c r="L884" s="121"/>
      <c r="M884" s="122"/>
      <c r="N884" s="122"/>
      <c r="O884" s="122"/>
      <c r="P884" s="122"/>
      <c r="Q884" s="122"/>
      <c r="R884" s="122"/>
    </row>
    <row r="885" spans="11:18" ht="15">
      <c r="K885" s="120"/>
      <c r="L885" s="121"/>
      <c r="M885" s="122"/>
      <c r="N885" s="122"/>
      <c r="O885" s="122"/>
      <c r="P885" s="122"/>
      <c r="Q885" s="122"/>
      <c r="R885" s="122"/>
    </row>
    <row r="886" spans="12:18" ht="15">
      <c r="L886" s="126"/>
      <c r="M886" s="127"/>
      <c r="N886" s="123"/>
      <c r="O886" s="123"/>
      <c r="P886" s="123"/>
      <c r="Q886" s="123"/>
      <c r="R886" s="123"/>
    </row>
    <row r="887" spans="12:18" ht="15">
      <c r="L887" s="128"/>
      <c r="M887" s="127"/>
      <c r="N887" s="123"/>
      <c r="O887" s="123"/>
      <c r="P887" s="123"/>
      <c r="Q887" s="123"/>
      <c r="R887" s="123"/>
    </row>
    <row r="888" spans="12:18" ht="15">
      <c r="L888" s="129"/>
      <c r="M888" s="127"/>
      <c r="N888" s="123"/>
      <c r="O888" s="123"/>
      <c r="P888" s="123"/>
      <c r="Q888" s="123"/>
      <c r="R888" s="123"/>
    </row>
    <row r="889" spans="12:18" ht="15">
      <c r="L889" s="130"/>
      <c r="M889" s="127"/>
      <c r="N889" s="123"/>
      <c r="O889" s="123"/>
      <c r="P889" s="123"/>
      <c r="Q889" s="123"/>
      <c r="R889" s="123"/>
    </row>
    <row r="890" spans="13:18" ht="15">
      <c r="M890" s="127"/>
      <c r="N890" s="124"/>
      <c r="O890" s="124"/>
      <c r="P890" s="124"/>
      <c r="Q890" s="124"/>
      <c r="R890" s="124"/>
    </row>
    <row r="891" spans="13:18" ht="15">
      <c r="M891" s="127"/>
      <c r="N891" s="124"/>
      <c r="O891" s="124"/>
      <c r="P891" s="124"/>
      <c r="Q891" s="124"/>
      <c r="R891" s="124"/>
    </row>
    <row r="892" spans="13:18" ht="15">
      <c r="M892" s="127"/>
      <c r="N892" s="124"/>
      <c r="O892" s="124"/>
      <c r="P892" s="124"/>
      <c r="Q892" s="124"/>
      <c r="R892" s="124"/>
    </row>
    <row r="893" spans="14:18" ht="15">
      <c r="N893" s="124"/>
      <c r="O893" s="124"/>
      <c r="P893" s="124"/>
      <c r="Q893" s="124"/>
      <c r="R893" s="124"/>
    </row>
  </sheetData>
  <sheetProtection/>
  <autoFilter ref="A4:R877"/>
  <mergeCells count="1065">
    <mergeCell ref="B879:L879"/>
    <mergeCell ref="A841:A844"/>
    <mergeCell ref="B841:B844"/>
    <mergeCell ref="J841:J844"/>
    <mergeCell ref="K841:K844"/>
    <mergeCell ref="A846:K848"/>
    <mergeCell ref="A845:K845"/>
    <mergeCell ref="K866:K868"/>
    <mergeCell ref="K869:K871"/>
    <mergeCell ref="K872:K874"/>
    <mergeCell ref="A829:A840"/>
    <mergeCell ref="B829:B840"/>
    <mergeCell ref="J829:J840"/>
    <mergeCell ref="K829:K831"/>
    <mergeCell ref="K832:K834"/>
    <mergeCell ref="K835:K837"/>
    <mergeCell ref="K838:K840"/>
    <mergeCell ref="A825:A828"/>
    <mergeCell ref="B825:B828"/>
    <mergeCell ref="J825:J828"/>
    <mergeCell ref="K825:K828"/>
    <mergeCell ref="A813:A824"/>
    <mergeCell ref="B813:B824"/>
    <mergeCell ref="J813:J824"/>
    <mergeCell ref="K813:K815"/>
    <mergeCell ref="K816:K818"/>
    <mergeCell ref="K819:K821"/>
    <mergeCell ref="K822:K824"/>
    <mergeCell ref="A21:A24"/>
    <mergeCell ref="B21:B24"/>
    <mergeCell ref="J21:J24"/>
    <mergeCell ref="K21:K24"/>
    <mergeCell ref="K18:K20"/>
    <mergeCell ref="C19:C20"/>
    <mergeCell ref="D19:D20"/>
    <mergeCell ref="E19:E20"/>
    <mergeCell ref="F19:F20"/>
    <mergeCell ref="G19:G20"/>
    <mergeCell ref="H19:H20"/>
    <mergeCell ref="I19:I20"/>
    <mergeCell ref="K15:K17"/>
    <mergeCell ref="C16:C17"/>
    <mergeCell ref="D16:D17"/>
    <mergeCell ref="E16:E17"/>
    <mergeCell ref="F16:F17"/>
    <mergeCell ref="G16:G17"/>
    <mergeCell ref="H16:H17"/>
    <mergeCell ref="I16:I17"/>
    <mergeCell ref="J9:J20"/>
    <mergeCell ref="K9:K11"/>
    <mergeCell ref="K12:K14"/>
    <mergeCell ref="C13:C14"/>
    <mergeCell ref="D13:D14"/>
    <mergeCell ref="E13:E14"/>
    <mergeCell ref="F13:F14"/>
    <mergeCell ref="G13:G14"/>
    <mergeCell ref="H13:H14"/>
    <mergeCell ref="I13:I14"/>
    <mergeCell ref="F9:F11"/>
    <mergeCell ref="G9:G11"/>
    <mergeCell ref="H9:H11"/>
    <mergeCell ref="I9:I11"/>
    <mergeCell ref="A9:A20"/>
    <mergeCell ref="B9:B20"/>
    <mergeCell ref="C9:C11"/>
    <mergeCell ref="D9:D11"/>
    <mergeCell ref="B173:B184"/>
    <mergeCell ref="J173:J184"/>
    <mergeCell ref="K173:K175"/>
    <mergeCell ref="A157:A168"/>
    <mergeCell ref="B157:B168"/>
    <mergeCell ref="J157:J168"/>
    <mergeCell ref="K157:K159"/>
    <mergeCell ref="K160:K162"/>
    <mergeCell ref="K163:K165"/>
    <mergeCell ref="K166:K168"/>
    <mergeCell ref="A705:A708"/>
    <mergeCell ref="B705:B708"/>
    <mergeCell ref="J705:J708"/>
    <mergeCell ref="K705:K708"/>
    <mergeCell ref="A693:A704"/>
    <mergeCell ref="B693:B704"/>
    <mergeCell ref="J693:J704"/>
    <mergeCell ref="K693:K695"/>
    <mergeCell ref="K696:K698"/>
    <mergeCell ref="K699:K701"/>
    <mergeCell ref="K702:K704"/>
    <mergeCell ref="A557:A560"/>
    <mergeCell ref="B557:B560"/>
    <mergeCell ref="J557:J560"/>
    <mergeCell ref="K557:K560"/>
    <mergeCell ref="J545:J556"/>
    <mergeCell ref="K545:K547"/>
    <mergeCell ref="K548:K550"/>
    <mergeCell ref="K551:K553"/>
    <mergeCell ref="K554:K556"/>
    <mergeCell ref="F545:F556"/>
    <mergeCell ref="G545:G556"/>
    <mergeCell ref="H545:H556"/>
    <mergeCell ref="I545:I556"/>
    <mergeCell ref="A545:A556"/>
    <mergeCell ref="B545:B556"/>
    <mergeCell ref="C545:C556"/>
    <mergeCell ref="D545:D556"/>
    <mergeCell ref="J41:J52"/>
    <mergeCell ref="K60:K62"/>
    <mergeCell ref="J57:J68"/>
    <mergeCell ref="F64:F65"/>
    <mergeCell ref="G64:G65"/>
    <mergeCell ref="H64:H65"/>
    <mergeCell ref="H60:H61"/>
    <mergeCell ref="I60:I61"/>
    <mergeCell ref="K31:K33"/>
    <mergeCell ref="K34:K36"/>
    <mergeCell ref="K41:K43"/>
    <mergeCell ref="K57:K59"/>
    <mergeCell ref="K44:K46"/>
    <mergeCell ref="K47:K49"/>
    <mergeCell ref="K115:K117"/>
    <mergeCell ref="K118:K120"/>
    <mergeCell ref="K232:K234"/>
    <mergeCell ref="J69:J72"/>
    <mergeCell ref="K69:K72"/>
    <mergeCell ref="K176:K178"/>
    <mergeCell ref="K179:K181"/>
    <mergeCell ref="K182:K184"/>
    <mergeCell ref="K185:K188"/>
    <mergeCell ref="K169:K172"/>
    <mergeCell ref="K245:K247"/>
    <mergeCell ref="K125:K127"/>
    <mergeCell ref="K128:K130"/>
    <mergeCell ref="K131:K133"/>
    <mergeCell ref="K134:K136"/>
    <mergeCell ref="K197:K199"/>
    <mergeCell ref="K200:K202"/>
    <mergeCell ref="K203:K205"/>
    <mergeCell ref="K206:K208"/>
    <mergeCell ref="K229:K231"/>
    <mergeCell ref="K80:K82"/>
    <mergeCell ref="K77:K79"/>
    <mergeCell ref="K83:K85"/>
    <mergeCell ref="K86:K88"/>
    <mergeCell ref="K306:K308"/>
    <mergeCell ref="A297:A308"/>
    <mergeCell ref="B297:B308"/>
    <mergeCell ref="J297:J308"/>
    <mergeCell ref="I304:I306"/>
    <mergeCell ref="F301:F303"/>
    <mergeCell ref="H304:H306"/>
    <mergeCell ref="H301:H303"/>
    <mergeCell ref="G301:G303"/>
    <mergeCell ref="F304:F306"/>
    <mergeCell ref="A325:A328"/>
    <mergeCell ref="B325:B328"/>
    <mergeCell ref="J325:J328"/>
    <mergeCell ref="K325:K328"/>
    <mergeCell ref="K322:K324"/>
    <mergeCell ref="I320:I322"/>
    <mergeCell ref="H320:H322"/>
    <mergeCell ref="G320:G322"/>
    <mergeCell ref="K319:K321"/>
    <mergeCell ref="I317:I319"/>
    <mergeCell ref="H317:H319"/>
    <mergeCell ref="G317:G319"/>
    <mergeCell ref="K316:K318"/>
    <mergeCell ref="G313:G316"/>
    <mergeCell ref="C317:C319"/>
    <mergeCell ref="F320:F322"/>
    <mergeCell ref="E320:E322"/>
    <mergeCell ref="D320:D322"/>
    <mergeCell ref="C320:C322"/>
    <mergeCell ref="E313:E316"/>
    <mergeCell ref="D313:D316"/>
    <mergeCell ref="C313:C316"/>
    <mergeCell ref="K313:K315"/>
    <mergeCell ref="J313:J324"/>
    <mergeCell ref="I313:I316"/>
    <mergeCell ref="H313:H316"/>
    <mergeCell ref="F317:F319"/>
    <mergeCell ref="E317:E319"/>
    <mergeCell ref="D317:D319"/>
    <mergeCell ref="B313:B324"/>
    <mergeCell ref="A313:A324"/>
    <mergeCell ref="K329:K331"/>
    <mergeCell ref="J329:J340"/>
    <mergeCell ref="B329:B340"/>
    <mergeCell ref="A329:A340"/>
    <mergeCell ref="K332:K334"/>
    <mergeCell ref="K335:K337"/>
    <mergeCell ref="K338:K340"/>
    <mergeCell ref="F313:F316"/>
    <mergeCell ref="A341:A344"/>
    <mergeCell ref="B341:B344"/>
    <mergeCell ref="J341:J344"/>
    <mergeCell ref="K341:K344"/>
    <mergeCell ref="K345:K347"/>
    <mergeCell ref="J345:J356"/>
    <mergeCell ref="B345:B356"/>
    <mergeCell ref="A345:A356"/>
    <mergeCell ref="K348:K350"/>
    <mergeCell ref="K351:K353"/>
    <mergeCell ref="K354:K356"/>
    <mergeCell ref="A357:A360"/>
    <mergeCell ref="B357:B360"/>
    <mergeCell ref="J357:J360"/>
    <mergeCell ref="K357:K360"/>
    <mergeCell ref="K361:K363"/>
    <mergeCell ref="K364:K366"/>
    <mergeCell ref="K367:K369"/>
    <mergeCell ref="K370:K372"/>
    <mergeCell ref="J361:J372"/>
    <mergeCell ref="B361:B372"/>
    <mergeCell ref="A361:A372"/>
    <mergeCell ref="I361:I362"/>
    <mergeCell ref="C361:C362"/>
    <mergeCell ref="D361:D362"/>
    <mergeCell ref="E361:E362"/>
    <mergeCell ref="F361:F362"/>
    <mergeCell ref="G361:G362"/>
    <mergeCell ref="H361:H362"/>
    <mergeCell ref="G381:G384"/>
    <mergeCell ref="H381:H384"/>
    <mergeCell ref="A381:A392"/>
    <mergeCell ref="B381:B392"/>
    <mergeCell ref="C381:C384"/>
    <mergeCell ref="D381:D384"/>
    <mergeCell ref="C385:C387"/>
    <mergeCell ref="D385:D387"/>
    <mergeCell ref="C388:C390"/>
    <mergeCell ref="D388:D390"/>
    <mergeCell ref="I381:I384"/>
    <mergeCell ref="J381:J392"/>
    <mergeCell ref="K381:K383"/>
    <mergeCell ref="K384:K386"/>
    <mergeCell ref="I385:I387"/>
    <mergeCell ref="K387:K389"/>
    <mergeCell ref="I388:I390"/>
    <mergeCell ref="K390:K392"/>
    <mergeCell ref="G388:G390"/>
    <mergeCell ref="H388:H390"/>
    <mergeCell ref="E385:E387"/>
    <mergeCell ref="F385:F387"/>
    <mergeCell ref="G385:G387"/>
    <mergeCell ref="H385:H387"/>
    <mergeCell ref="A393:A396"/>
    <mergeCell ref="B393:B396"/>
    <mergeCell ref="J393:J396"/>
    <mergeCell ref="K393:K396"/>
    <mergeCell ref="G397:G400"/>
    <mergeCell ref="H397:H400"/>
    <mergeCell ref="A397:A408"/>
    <mergeCell ref="B397:B408"/>
    <mergeCell ref="C397:C400"/>
    <mergeCell ref="D397:D400"/>
    <mergeCell ref="C401:C403"/>
    <mergeCell ref="D401:D403"/>
    <mergeCell ref="C404:C406"/>
    <mergeCell ref="G404:G406"/>
    <mergeCell ref="I397:I400"/>
    <mergeCell ref="J397:J408"/>
    <mergeCell ref="K397:K399"/>
    <mergeCell ref="K400:K402"/>
    <mergeCell ref="I401:I403"/>
    <mergeCell ref="K403:K405"/>
    <mergeCell ref="I404:I406"/>
    <mergeCell ref="K406:K408"/>
    <mergeCell ref="H404:H406"/>
    <mergeCell ref="E401:E403"/>
    <mergeCell ref="F401:F403"/>
    <mergeCell ref="G401:G403"/>
    <mergeCell ref="H401:H403"/>
    <mergeCell ref="A409:A412"/>
    <mergeCell ref="B409:B412"/>
    <mergeCell ref="J409:J412"/>
    <mergeCell ref="K409:K412"/>
    <mergeCell ref="A413:A424"/>
    <mergeCell ref="B413:B424"/>
    <mergeCell ref="C413:C416"/>
    <mergeCell ref="D413:D416"/>
    <mergeCell ref="C417:C419"/>
    <mergeCell ref="D417:D419"/>
    <mergeCell ref="C420:C422"/>
    <mergeCell ref="D420:D422"/>
    <mergeCell ref="H413:H416"/>
    <mergeCell ref="K413:K415"/>
    <mergeCell ref="K416:K418"/>
    <mergeCell ref="I417:I419"/>
    <mergeCell ref="K419:K421"/>
    <mergeCell ref="J413:J424"/>
    <mergeCell ref="I413:I416"/>
    <mergeCell ref="I420:I422"/>
    <mergeCell ref="K422:K424"/>
    <mergeCell ref="K429:K431"/>
    <mergeCell ref="K432:K434"/>
    <mergeCell ref="I433:I435"/>
    <mergeCell ref="K435:K437"/>
    <mergeCell ref="I436:I438"/>
    <mergeCell ref="K438:K440"/>
    <mergeCell ref="I429:I432"/>
    <mergeCell ref="J429:J440"/>
    <mergeCell ref="A441:A444"/>
    <mergeCell ref="B441:B444"/>
    <mergeCell ref="H433:H435"/>
    <mergeCell ref="E420:E422"/>
    <mergeCell ref="F420:F422"/>
    <mergeCell ref="G420:G422"/>
    <mergeCell ref="H420:H422"/>
    <mergeCell ref="H429:H432"/>
    <mergeCell ref="A429:A440"/>
    <mergeCell ref="B429:B440"/>
    <mergeCell ref="J441:J444"/>
    <mergeCell ref="D436:D438"/>
    <mergeCell ref="F436:F438"/>
    <mergeCell ref="G436:G438"/>
    <mergeCell ref="E436:E438"/>
    <mergeCell ref="H436:H438"/>
    <mergeCell ref="K441:K444"/>
    <mergeCell ref="A445:A456"/>
    <mergeCell ref="B445:B456"/>
    <mergeCell ref="C445:C448"/>
    <mergeCell ref="D445:D448"/>
    <mergeCell ref="C449:C451"/>
    <mergeCell ref="D449:D451"/>
    <mergeCell ref="C452:C454"/>
    <mergeCell ref="D452:D454"/>
    <mergeCell ref="E445:E448"/>
    <mergeCell ref="K445:K447"/>
    <mergeCell ref="K448:K450"/>
    <mergeCell ref="K451:K453"/>
    <mergeCell ref="K454:K456"/>
    <mergeCell ref="A477:A480"/>
    <mergeCell ref="B477:B480"/>
    <mergeCell ref="A457:A460"/>
    <mergeCell ref="B457:B460"/>
    <mergeCell ref="B465:B476"/>
    <mergeCell ref="A465:A476"/>
    <mergeCell ref="A461:A464"/>
    <mergeCell ref="B461:B464"/>
    <mergeCell ref="K481:K483"/>
    <mergeCell ref="K477:K480"/>
    <mergeCell ref="I470:I473"/>
    <mergeCell ref="G470:G473"/>
    <mergeCell ref="H470:H473"/>
    <mergeCell ref="G474:G476"/>
    <mergeCell ref="K474:K476"/>
    <mergeCell ref="A169:A172"/>
    <mergeCell ref="B169:B172"/>
    <mergeCell ref="A173:A184"/>
    <mergeCell ref="F519:F520"/>
    <mergeCell ref="F513:F514"/>
    <mergeCell ref="B481:B492"/>
    <mergeCell ref="A481:A492"/>
    <mergeCell ref="A497:A508"/>
    <mergeCell ref="A513:A524"/>
    <mergeCell ref="D519:D520"/>
    <mergeCell ref="B197:B208"/>
    <mergeCell ref="A185:A188"/>
    <mergeCell ref="B185:B188"/>
    <mergeCell ref="A189:A192"/>
    <mergeCell ref="B189:B192"/>
    <mergeCell ref="A69:A72"/>
    <mergeCell ref="B69:B72"/>
    <mergeCell ref="K109:K111"/>
    <mergeCell ref="K112:K114"/>
    <mergeCell ref="J93:J104"/>
    <mergeCell ref="A93:A104"/>
    <mergeCell ref="B93:B104"/>
    <mergeCell ref="K93:K95"/>
    <mergeCell ref="K96:K98"/>
    <mergeCell ref="K99:K101"/>
    <mergeCell ref="A57:A68"/>
    <mergeCell ref="B57:B68"/>
    <mergeCell ref="C64:C65"/>
    <mergeCell ref="E60:E61"/>
    <mergeCell ref="C60:C61"/>
    <mergeCell ref="D64:D65"/>
    <mergeCell ref="E64:E65"/>
    <mergeCell ref="D60:D61"/>
    <mergeCell ref="F433:F435"/>
    <mergeCell ref="C429:C432"/>
    <mergeCell ref="A77:A88"/>
    <mergeCell ref="J77:J88"/>
    <mergeCell ref="J109:J120"/>
    <mergeCell ref="A89:A92"/>
    <mergeCell ref="A109:A120"/>
    <mergeCell ref="B109:B120"/>
    <mergeCell ref="B89:B92"/>
    <mergeCell ref="J89:J92"/>
    <mergeCell ref="D517:D518"/>
    <mergeCell ref="B77:B88"/>
    <mergeCell ref="C521:C522"/>
    <mergeCell ref="C515:C516"/>
    <mergeCell ref="D521:D522"/>
    <mergeCell ref="C470:C473"/>
    <mergeCell ref="D429:D432"/>
    <mergeCell ref="C433:C435"/>
    <mergeCell ref="D433:D435"/>
    <mergeCell ref="C436:C438"/>
    <mergeCell ref="F521:F522"/>
    <mergeCell ref="G521:G522"/>
    <mergeCell ref="H521:H522"/>
    <mergeCell ref="K516:K518"/>
    <mergeCell ref="K519:K521"/>
    <mergeCell ref="J513:J524"/>
    <mergeCell ref="H523:H524"/>
    <mergeCell ref="F523:F524"/>
    <mergeCell ref="A525:A528"/>
    <mergeCell ref="B525:B528"/>
    <mergeCell ref="C529:C540"/>
    <mergeCell ref="B497:B508"/>
    <mergeCell ref="C523:C524"/>
    <mergeCell ref="B513:B524"/>
    <mergeCell ref="C504:C505"/>
    <mergeCell ref="A509:A512"/>
    <mergeCell ref="B509:B512"/>
    <mergeCell ref="C517:C518"/>
    <mergeCell ref="K565:K567"/>
    <mergeCell ref="J125:J136"/>
    <mergeCell ref="J529:J540"/>
    <mergeCell ref="I529:I540"/>
    <mergeCell ref="I513:I514"/>
    <mergeCell ref="I521:I522"/>
    <mergeCell ref="J481:J492"/>
    <mergeCell ref="J465:J476"/>
    <mergeCell ref="J457:J460"/>
    <mergeCell ref="I449:I451"/>
    <mergeCell ref="I565:I567"/>
    <mergeCell ref="C565:C567"/>
    <mergeCell ref="E565:E567"/>
    <mergeCell ref="F565:F567"/>
    <mergeCell ref="G565:G567"/>
    <mergeCell ref="K529:K531"/>
    <mergeCell ref="K532:K534"/>
    <mergeCell ref="K535:K537"/>
    <mergeCell ref="K538:K540"/>
    <mergeCell ref="I581:I582"/>
    <mergeCell ref="E572:E573"/>
    <mergeCell ref="E581:E582"/>
    <mergeCell ref="E583:E584"/>
    <mergeCell ref="K574:K576"/>
    <mergeCell ref="J565:J576"/>
    <mergeCell ref="B565:B576"/>
    <mergeCell ref="A565:A576"/>
    <mergeCell ref="H565:H567"/>
    <mergeCell ref="D565:D567"/>
    <mergeCell ref="H572:H573"/>
    <mergeCell ref="I572:I573"/>
    <mergeCell ref="K568:K570"/>
    <mergeCell ref="K571:K573"/>
    <mergeCell ref="K264:K266"/>
    <mergeCell ref="J261:J272"/>
    <mergeCell ref="K261:K263"/>
    <mergeCell ref="J497:J508"/>
    <mergeCell ref="K497:K499"/>
    <mergeCell ref="K500:K502"/>
    <mergeCell ref="K503:K505"/>
    <mergeCell ref="K506:K508"/>
    <mergeCell ref="K487:K489"/>
    <mergeCell ref="K484:K486"/>
    <mergeCell ref="J277:J288"/>
    <mergeCell ref="K465:K467"/>
    <mergeCell ref="J477:J480"/>
    <mergeCell ref="J293:J296"/>
    <mergeCell ref="J461:J464"/>
    <mergeCell ref="K461:K464"/>
    <mergeCell ref="K468:K470"/>
    <mergeCell ref="K471:K473"/>
    <mergeCell ref="K457:K460"/>
    <mergeCell ref="J445:J456"/>
    <mergeCell ref="D504:D505"/>
    <mergeCell ref="C519:C520"/>
    <mergeCell ref="B581:B592"/>
    <mergeCell ref="G597:G598"/>
    <mergeCell ref="D583:D584"/>
    <mergeCell ref="G583:G584"/>
    <mergeCell ref="B529:B540"/>
    <mergeCell ref="E521:E522"/>
    <mergeCell ref="E513:E514"/>
    <mergeCell ref="F517:F518"/>
    <mergeCell ref="F581:F582"/>
    <mergeCell ref="F583:F584"/>
    <mergeCell ref="D597:D598"/>
    <mergeCell ref="C597:C598"/>
    <mergeCell ref="H597:H598"/>
    <mergeCell ref="I597:I598"/>
    <mergeCell ref="H449:H451"/>
    <mergeCell ref="H583:H584"/>
    <mergeCell ref="I583:I584"/>
    <mergeCell ref="I523:I524"/>
    <mergeCell ref="H513:H514"/>
    <mergeCell ref="H452:H454"/>
    <mergeCell ref="I502:I503"/>
    <mergeCell ref="H497:H498"/>
    <mergeCell ref="K648:K650"/>
    <mergeCell ref="K613:K615"/>
    <mergeCell ref="K619:K621"/>
    <mergeCell ref="K638:K640"/>
    <mergeCell ref="K632:K634"/>
    <mergeCell ref="K635:K637"/>
    <mergeCell ref="K248:K250"/>
    <mergeCell ref="K251:K253"/>
    <mergeCell ref="K606:K608"/>
    <mergeCell ref="J597:J608"/>
    <mergeCell ref="K603:K605"/>
    <mergeCell ref="K597:K599"/>
    <mergeCell ref="K600:K602"/>
    <mergeCell ref="K513:K515"/>
    <mergeCell ref="K522:K524"/>
    <mergeCell ref="K286:K288"/>
    <mergeCell ref="K254:K256"/>
    <mergeCell ref="K581:K583"/>
    <mergeCell ref="K584:K586"/>
    <mergeCell ref="K587:K589"/>
    <mergeCell ref="K490:K492"/>
    <mergeCell ref="K277:K279"/>
    <mergeCell ref="K273:K276"/>
    <mergeCell ref="K293:K296"/>
    <mergeCell ref="K373:K376"/>
    <mergeCell ref="K425:K428"/>
    <mergeCell ref="J245:J256"/>
    <mergeCell ref="A229:A240"/>
    <mergeCell ref="B229:B240"/>
    <mergeCell ref="K745:K747"/>
    <mergeCell ref="A613:A624"/>
    <mergeCell ref="B613:B624"/>
    <mergeCell ref="J613:J624"/>
    <mergeCell ref="A625:A628"/>
    <mergeCell ref="B625:B628"/>
    <mergeCell ref="J625:J628"/>
    <mergeCell ref="A125:A136"/>
    <mergeCell ref="B125:B136"/>
    <mergeCell ref="A141:A152"/>
    <mergeCell ref="B141:B152"/>
    <mergeCell ref="A137:A140"/>
    <mergeCell ref="B137:B140"/>
    <mergeCell ref="J169:J172"/>
    <mergeCell ref="A213:A224"/>
    <mergeCell ref="B213:B224"/>
    <mergeCell ref="K219:K221"/>
    <mergeCell ref="K222:K224"/>
    <mergeCell ref="K213:K215"/>
    <mergeCell ref="K216:K218"/>
    <mergeCell ref="J213:J224"/>
    <mergeCell ref="J185:J188"/>
    <mergeCell ref="A197:A208"/>
    <mergeCell ref="A581:A592"/>
    <mergeCell ref="J229:J240"/>
    <mergeCell ref="K141:K143"/>
    <mergeCell ref="K144:K146"/>
    <mergeCell ref="K147:K149"/>
    <mergeCell ref="K150:K152"/>
    <mergeCell ref="K235:K237"/>
    <mergeCell ref="K238:K240"/>
    <mergeCell ref="J141:J152"/>
    <mergeCell ref="J197:J208"/>
    <mergeCell ref="B597:B608"/>
    <mergeCell ref="A597:A608"/>
    <mergeCell ref="A609:A612"/>
    <mergeCell ref="F597:F598"/>
    <mergeCell ref="B609:B612"/>
    <mergeCell ref="E597:E598"/>
    <mergeCell ref="A261:A272"/>
    <mergeCell ref="B261:B272"/>
    <mergeCell ref="A273:A276"/>
    <mergeCell ref="B273:B276"/>
    <mergeCell ref="F798:F799"/>
    <mergeCell ref="G798:G799"/>
    <mergeCell ref="H798:H799"/>
    <mergeCell ref="F802:F803"/>
    <mergeCell ref="C802:C803"/>
    <mergeCell ref="D802:D803"/>
    <mergeCell ref="E802:E803"/>
    <mergeCell ref="E798:E799"/>
    <mergeCell ref="A805:A808"/>
    <mergeCell ref="B805:B808"/>
    <mergeCell ref="J805:J808"/>
    <mergeCell ref="K805:K808"/>
    <mergeCell ref="K796:K798"/>
    <mergeCell ref="K799:K801"/>
    <mergeCell ref="J789:J792"/>
    <mergeCell ref="K789:K792"/>
    <mergeCell ref="K802:K804"/>
    <mergeCell ref="H753:H755"/>
    <mergeCell ref="I753:I755"/>
    <mergeCell ref="K751:K753"/>
    <mergeCell ref="H750:H752"/>
    <mergeCell ref="K754:K756"/>
    <mergeCell ref="K777:K779"/>
    <mergeCell ref="K780:K782"/>
    <mergeCell ref="K793:K795"/>
    <mergeCell ref="J793:J804"/>
    <mergeCell ref="I750:I752"/>
    <mergeCell ref="G802:G803"/>
    <mergeCell ref="H802:H803"/>
    <mergeCell ref="G800:G801"/>
    <mergeCell ref="H800:H801"/>
    <mergeCell ref="I802:I803"/>
    <mergeCell ref="E750:E752"/>
    <mergeCell ref="F750:F752"/>
    <mergeCell ref="I650:I651"/>
    <mergeCell ref="E650:E651"/>
    <mergeCell ref="F650:F651"/>
    <mergeCell ref="G650:G651"/>
    <mergeCell ref="H650:H651"/>
    <mergeCell ref="H661:H662"/>
    <mergeCell ref="I661:I662"/>
    <mergeCell ref="G750:G752"/>
    <mergeCell ref="A709:A720"/>
    <mergeCell ref="E645:E646"/>
    <mergeCell ref="J745:J756"/>
    <mergeCell ref="D647:D648"/>
    <mergeCell ref="E647:E648"/>
    <mergeCell ref="F647:F648"/>
    <mergeCell ref="J645:J656"/>
    <mergeCell ref="E661:E662"/>
    <mergeCell ref="F661:F662"/>
    <mergeCell ref="G645:G646"/>
    <mergeCell ref="J581:J592"/>
    <mergeCell ref="J609:J612"/>
    <mergeCell ref="K609:K612"/>
    <mergeCell ref="K616:K618"/>
    <mergeCell ref="K590:K592"/>
    <mergeCell ref="B641:B644"/>
    <mergeCell ref="K622:K624"/>
    <mergeCell ref="K625:K628"/>
    <mergeCell ref="K629:K631"/>
    <mergeCell ref="J629:J640"/>
    <mergeCell ref="J641:J644"/>
    <mergeCell ref="K641:K644"/>
    <mergeCell ref="J761:J772"/>
    <mergeCell ref="K767:K769"/>
    <mergeCell ref="K770:K772"/>
    <mergeCell ref="J661:J672"/>
    <mergeCell ref="K667:K669"/>
    <mergeCell ref="K670:K672"/>
    <mergeCell ref="K664:K666"/>
    <mergeCell ref="K661:K663"/>
    <mergeCell ref="K748:K750"/>
    <mergeCell ref="K709:K711"/>
    <mergeCell ref="K683:K685"/>
    <mergeCell ref="K686:K688"/>
    <mergeCell ref="K761:K763"/>
    <mergeCell ref="K764:K766"/>
    <mergeCell ref="K725:K727"/>
    <mergeCell ref="K728:K730"/>
    <mergeCell ref="K737:K740"/>
    <mergeCell ref="B709:B720"/>
    <mergeCell ref="K731:K733"/>
    <mergeCell ref="K734:K736"/>
    <mergeCell ref="J721:J724"/>
    <mergeCell ref="J709:J720"/>
    <mergeCell ref="K712:K714"/>
    <mergeCell ref="K715:K717"/>
    <mergeCell ref="K718:K720"/>
    <mergeCell ref="K721:K724"/>
    <mergeCell ref="A721:A724"/>
    <mergeCell ref="B721:B724"/>
    <mergeCell ref="J725:J736"/>
    <mergeCell ref="B725:B736"/>
    <mergeCell ref="C645:C646"/>
    <mergeCell ref="A661:A672"/>
    <mergeCell ref="B629:B640"/>
    <mergeCell ref="C650:C651"/>
    <mergeCell ref="A657:A660"/>
    <mergeCell ref="B645:B656"/>
    <mergeCell ref="B661:B672"/>
    <mergeCell ref="C661:C662"/>
    <mergeCell ref="A629:A640"/>
    <mergeCell ref="A641:A644"/>
    <mergeCell ref="E517:E518"/>
    <mergeCell ref="E519:E520"/>
    <mergeCell ref="C583:C584"/>
    <mergeCell ref="D572:D573"/>
    <mergeCell ref="C581:C582"/>
    <mergeCell ref="D581:D582"/>
    <mergeCell ref="D523:D524"/>
    <mergeCell ref="E545:E556"/>
    <mergeCell ref="E523:E524"/>
    <mergeCell ref="E529:E540"/>
    <mergeCell ref="I504:I505"/>
    <mergeCell ref="G504:G505"/>
    <mergeCell ref="H504:H505"/>
    <mergeCell ref="H519:H520"/>
    <mergeCell ref="I519:I520"/>
    <mergeCell ref="G519:G520"/>
    <mergeCell ref="G517:G518"/>
    <mergeCell ref="H515:H516"/>
    <mergeCell ref="E504:E505"/>
    <mergeCell ref="H517:H518"/>
    <mergeCell ref="C497:C498"/>
    <mergeCell ref="D497:D498"/>
    <mergeCell ref="E497:E498"/>
    <mergeCell ref="G515:G516"/>
    <mergeCell ref="F504:F505"/>
    <mergeCell ref="G502:G503"/>
    <mergeCell ref="C513:C514"/>
    <mergeCell ref="D513:D514"/>
    <mergeCell ref="E753:E755"/>
    <mergeCell ref="F753:F755"/>
    <mergeCell ref="D502:D503"/>
    <mergeCell ref="H502:H503"/>
    <mergeCell ref="F515:F516"/>
    <mergeCell ref="G523:G524"/>
    <mergeCell ref="H645:H646"/>
    <mergeCell ref="F572:F573"/>
    <mergeCell ref="G572:G573"/>
    <mergeCell ref="H581:H582"/>
    <mergeCell ref="A773:A776"/>
    <mergeCell ref="B773:B776"/>
    <mergeCell ref="C753:C755"/>
    <mergeCell ref="D753:D755"/>
    <mergeCell ref="A761:A772"/>
    <mergeCell ref="B761:B772"/>
    <mergeCell ref="A745:A756"/>
    <mergeCell ref="B745:B756"/>
    <mergeCell ref="C750:C752"/>
    <mergeCell ref="D750:D752"/>
    <mergeCell ref="B777:B788"/>
    <mergeCell ref="A777:A788"/>
    <mergeCell ref="A789:A792"/>
    <mergeCell ref="B789:B792"/>
    <mergeCell ref="B793:B804"/>
    <mergeCell ref="A793:A804"/>
    <mergeCell ref="I798:I799"/>
    <mergeCell ref="I800:I801"/>
    <mergeCell ref="C798:C799"/>
    <mergeCell ref="D798:D799"/>
    <mergeCell ref="C800:C801"/>
    <mergeCell ref="D800:D801"/>
    <mergeCell ref="E800:E801"/>
    <mergeCell ref="F800:F801"/>
    <mergeCell ref="F474:F476"/>
    <mergeCell ref="F502:F503"/>
    <mergeCell ref="F497:F498"/>
    <mergeCell ref="E502:E503"/>
    <mergeCell ref="J777:J788"/>
    <mergeCell ref="K783:K785"/>
    <mergeCell ref="K786:K788"/>
    <mergeCell ref="J773:J776"/>
    <mergeCell ref="K773:K776"/>
    <mergeCell ref="C301:C303"/>
    <mergeCell ref="D470:D473"/>
    <mergeCell ref="E470:E473"/>
    <mergeCell ref="F470:F473"/>
    <mergeCell ref="C304:C306"/>
    <mergeCell ref="D304:D306"/>
    <mergeCell ref="E304:E306"/>
    <mergeCell ref="D404:D406"/>
    <mergeCell ref="E388:E390"/>
    <mergeCell ref="E363:E364"/>
    <mergeCell ref="D474:D476"/>
    <mergeCell ref="E474:E476"/>
    <mergeCell ref="C363:C364"/>
    <mergeCell ref="D363:D364"/>
    <mergeCell ref="C365:C366"/>
    <mergeCell ref="E452:E454"/>
    <mergeCell ref="E417:E419"/>
    <mergeCell ref="E413:E416"/>
    <mergeCell ref="E404:E406"/>
    <mergeCell ref="E397:E400"/>
    <mergeCell ref="F363:F364"/>
    <mergeCell ref="F404:F406"/>
    <mergeCell ref="F397:F400"/>
    <mergeCell ref="F388:F390"/>
    <mergeCell ref="F365:F366"/>
    <mergeCell ref="F368:F369"/>
    <mergeCell ref="E381:E384"/>
    <mergeCell ref="F381:F384"/>
    <mergeCell ref="E449:E451"/>
    <mergeCell ref="F449:F451"/>
    <mergeCell ref="F445:F448"/>
    <mergeCell ref="F429:F432"/>
    <mergeCell ref="F413:F416"/>
    <mergeCell ref="F417:F419"/>
    <mergeCell ref="E433:E435"/>
    <mergeCell ref="E429:E432"/>
    <mergeCell ref="G297:G300"/>
    <mergeCell ref="F297:F300"/>
    <mergeCell ref="F452:F454"/>
    <mergeCell ref="G452:G454"/>
    <mergeCell ref="G449:G451"/>
    <mergeCell ref="G433:G435"/>
    <mergeCell ref="G445:G448"/>
    <mergeCell ref="G429:G432"/>
    <mergeCell ref="G417:G419"/>
    <mergeCell ref="G413:G416"/>
    <mergeCell ref="C297:C300"/>
    <mergeCell ref="D297:D300"/>
    <mergeCell ref="E297:E300"/>
    <mergeCell ref="K297:K299"/>
    <mergeCell ref="K300:K302"/>
    <mergeCell ref="I301:I303"/>
    <mergeCell ref="K303:K305"/>
    <mergeCell ref="G304:G306"/>
    <mergeCell ref="D301:D303"/>
    <mergeCell ref="E301:E303"/>
    <mergeCell ref="A277:A288"/>
    <mergeCell ref="B277:B288"/>
    <mergeCell ref="K267:K269"/>
    <mergeCell ref="K270:K272"/>
    <mergeCell ref="K280:K282"/>
    <mergeCell ref="G277:G280"/>
    <mergeCell ref="H277:H280"/>
    <mergeCell ref="I277:I280"/>
    <mergeCell ref="K283:K285"/>
    <mergeCell ref="J273:J276"/>
    <mergeCell ref="Q3:Q4"/>
    <mergeCell ref="C66:C67"/>
    <mergeCell ref="D66:D67"/>
    <mergeCell ref="E66:E67"/>
    <mergeCell ref="F66:F67"/>
    <mergeCell ref="H66:H67"/>
    <mergeCell ref="I66:I67"/>
    <mergeCell ref="I32:I33"/>
    <mergeCell ref="I35:I36"/>
    <mergeCell ref="F60:F61"/>
    <mergeCell ref="R3:R4"/>
    <mergeCell ref="I64:I65"/>
    <mergeCell ref="F32:F33"/>
    <mergeCell ref="H32:H33"/>
    <mergeCell ref="H35:H36"/>
    <mergeCell ref="J25:J36"/>
    <mergeCell ref="K50:K52"/>
    <mergeCell ref="K28:K30"/>
    <mergeCell ref="N3:N4"/>
    <mergeCell ref="P3:P4"/>
    <mergeCell ref="G35:G36"/>
    <mergeCell ref="G60:G61"/>
    <mergeCell ref="K25:K27"/>
    <mergeCell ref="G66:G67"/>
    <mergeCell ref="I29:I30"/>
    <mergeCell ref="G29:G30"/>
    <mergeCell ref="H29:H30"/>
    <mergeCell ref="G32:G33"/>
    <mergeCell ref="K63:K65"/>
    <mergeCell ref="K66:K68"/>
    <mergeCell ref="E29:E30"/>
    <mergeCell ref="F29:F30"/>
    <mergeCell ref="E35:E36"/>
    <mergeCell ref="F35:F36"/>
    <mergeCell ref="E32:E33"/>
    <mergeCell ref="C3:C4"/>
    <mergeCell ref="H25:H27"/>
    <mergeCell ref="I25:I27"/>
    <mergeCell ref="D3:I3"/>
    <mergeCell ref="C25:C27"/>
    <mergeCell ref="D25:D27"/>
    <mergeCell ref="E25:E27"/>
    <mergeCell ref="F25:F27"/>
    <mergeCell ref="G25:G27"/>
    <mergeCell ref="E9:E11"/>
    <mergeCell ref="A1:R1"/>
    <mergeCell ref="A2:A4"/>
    <mergeCell ref="B2:B4"/>
    <mergeCell ref="C2:I2"/>
    <mergeCell ref="J2:J4"/>
    <mergeCell ref="K2:K4"/>
    <mergeCell ref="L2:L4"/>
    <mergeCell ref="M2:M4"/>
    <mergeCell ref="O3:O4"/>
    <mergeCell ref="N2:R2"/>
    <mergeCell ref="A25:A36"/>
    <mergeCell ref="C29:C30"/>
    <mergeCell ref="D29:D30"/>
    <mergeCell ref="C32:C33"/>
    <mergeCell ref="D32:D33"/>
    <mergeCell ref="C35:C36"/>
    <mergeCell ref="D35:D36"/>
    <mergeCell ref="G365:G366"/>
    <mergeCell ref="H365:H366"/>
    <mergeCell ref="I368:I369"/>
    <mergeCell ref="G368:G369"/>
    <mergeCell ref="H368:H369"/>
    <mergeCell ref="I365:I366"/>
    <mergeCell ref="G497:G498"/>
    <mergeCell ref="H474:H476"/>
    <mergeCell ref="I474:I476"/>
    <mergeCell ref="H445:H448"/>
    <mergeCell ref="I452:I454"/>
    <mergeCell ref="A5:A8"/>
    <mergeCell ref="B5:B8"/>
    <mergeCell ref="D515:D516"/>
    <mergeCell ref="E515:E516"/>
    <mergeCell ref="D365:D366"/>
    <mergeCell ref="E365:E366"/>
    <mergeCell ref="C368:C369"/>
    <mergeCell ref="D368:D369"/>
    <mergeCell ref="E368:E369"/>
    <mergeCell ref="B25:B36"/>
    <mergeCell ref="J5:J8"/>
    <mergeCell ref="G753:G755"/>
    <mergeCell ref="G581:G582"/>
    <mergeCell ref="I497:I498"/>
    <mergeCell ref="I515:I516"/>
    <mergeCell ref="G513:G514"/>
    <mergeCell ref="I517:I518"/>
    <mergeCell ref="G363:G364"/>
    <mergeCell ref="H363:H364"/>
    <mergeCell ref="I445:I448"/>
    <mergeCell ref="A809:A812"/>
    <mergeCell ref="B809:B812"/>
    <mergeCell ref="J809:J812"/>
    <mergeCell ref="K809:K812"/>
    <mergeCell ref="K875:K877"/>
    <mergeCell ref="K850:K853"/>
    <mergeCell ref="K854:K857"/>
    <mergeCell ref="K858:K861"/>
    <mergeCell ref="K862:K865"/>
    <mergeCell ref="B37:B40"/>
    <mergeCell ref="J37:J40"/>
    <mergeCell ref="K37:K40"/>
    <mergeCell ref="A53:A56"/>
    <mergeCell ref="B53:B56"/>
    <mergeCell ref="J53:J56"/>
    <mergeCell ref="K53:K56"/>
    <mergeCell ref="A41:A52"/>
    <mergeCell ref="B41:B52"/>
    <mergeCell ref="A37:A40"/>
    <mergeCell ref="A73:A76"/>
    <mergeCell ref="B73:B76"/>
    <mergeCell ref="J73:J76"/>
    <mergeCell ref="K73:K76"/>
    <mergeCell ref="K89:K92"/>
    <mergeCell ref="A105:A108"/>
    <mergeCell ref="B105:B108"/>
    <mergeCell ref="J105:J108"/>
    <mergeCell ref="K105:K108"/>
    <mergeCell ref="K102:K104"/>
    <mergeCell ref="A121:A124"/>
    <mergeCell ref="B121:B124"/>
    <mergeCell ref="J121:J124"/>
    <mergeCell ref="K121:K124"/>
    <mergeCell ref="J137:J140"/>
    <mergeCell ref="K137:K140"/>
    <mergeCell ref="A153:A156"/>
    <mergeCell ref="B153:B156"/>
    <mergeCell ref="J153:J156"/>
    <mergeCell ref="K153:K156"/>
    <mergeCell ref="K189:K192"/>
    <mergeCell ref="A193:A196"/>
    <mergeCell ref="B193:B196"/>
    <mergeCell ref="J193:J196"/>
    <mergeCell ref="K193:K196"/>
    <mergeCell ref="J189:J192"/>
    <mergeCell ref="A209:A212"/>
    <mergeCell ref="B209:B212"/>
    <mergeCell ref="J209:J212"/>
    <mergeCell ref="K209:K212"/>
    <mergeCell ref="A225:A228"/>
    <mergeCell ref="B225:B228"/>
    <mergeCell ref="J225:J228"/>
    <mergeCell ref="K225:K228"/>
    <mergeCell ref="J241:J244"/>
    <mergeCell ref="K241:K244"/>
    <mergeCell ref="A257:A260"/>
    <mergeCell ref="B257:B260"/>
    <mergeCell ref="J257:J260"/>
    <mergeCell ref="K257:K260"/>
    <mergeCell ref="A241:A244"/>
    <mergeCell ref="B241:B244"/>
    <mergeCell ref="A245:A256"/>
    <mergeCell ref="B245:B256"/>
    <mergeCell ref="A289:A292"/>
    <mergeCell ref="B289:B292"/>
    <mergeCell ref="J289:J292"/>
    <mergeCell ref="K289:K292"/>
    <mergeCell ref="E277:E280"/>
    <mergeCell ref="F277:F280"/>
    <mergeCell ref="C277:C280"/>
    <mergeCell ref="D277:D280"/>
    <mergeCell ref="K377:K380"/>
    <mergeCell ref="A293:A296"/>
    <mergeCell ref="B293:B296"/>
    <mergeCell ref="H297:H300"/>
    <mergeCell ref="I297:I300"/>
    <mergeCell ref="A309:A312"/>
    <mergeCell ref="B309:B312"/>
    <mergeCell ref="J309:J312"/>
    <mergeCell ref="K309:K312"/>
    <mergeCell ref="I363:I364"/>
    <mergeCell ref="A373:A376"/>
    <mergeCell ref="B373:B376"/>
    <mergeCell ref="J373:J376"/>
    <mergeCell ref="A425:A428"/>
    <mergeCell ref="B425:B428"/>
    <mergeCell ref="J425:J428"/>
    <mergeCell ref="A377:A380"/>
    <mergeCell ref="B377:B380"/>
    <mergeCell ref="J377:J380"/>
    <mergeCell ref="H417:H419"/>
    <mergeCell ref="A493:A496"/>
    <mergeCell ref="B493:B496"/>
    <mergeCell ref="J493:J496"/>
    <mergeCell ref="K493:K496"/>
    <mergeCell ref="J509:J512"/>
    <mergeCell ref="K509:K512"/>
    <mergeCell ref="J525:J528"/>
    <mergeCell ref="K525:K528"/>
    <mergeCell ref="A541:A544"/>
    <mergeCell ref="B541:B544"/>
    <mergeCell ref="J541:J544"/>
    <mergeCell ref="K541:K544"/>
    <mergeCell ref="F529:F540"/>
    <mergeCell ref="G529:G540"/>
    <mergeCell ref="H529:H540"/>
    <mergeCell ref="A529:A540"/>
    <mergeCell ref="D529:D540"/>
    <mergeCell ref="A561:A564"/>
    <mergeCell ref="B561:B564"/>
    <mergeCell ref="J561:J564"/>
    <mergeCell ref="K561:K564"/>
    <mergeCell ref="A577:A580"/>
    <mergeCell ref="B577:B580"/>
    <mergeCell ref="J577:J580"/>
    <mergeCell ref="K577:K580"/>
    <mergeCell ref="A593:A596"/>
    <mergeCell ref="B593:B596"/>
    <mergeCell ref="J593:J596"/>
    <mergeCell ref="K593:K596"/>
    <mergeCell ref="K657:K660"/>
    <mergeCell ref="K654:K656"/>
    <mergeCell ref="A645:A656"/>
    <mergeCell ref="I645:I646"/>
    <mergeCell ref="K651:K653"/>
    <mergeCell ref="K645:K647"/>
    <mergeCell ref="I647:I648"/>
    <mergeCell ref="G647:G648"/>
    <mergeCell ref="H647:H648"/>
    <mergeCell ref="D650:D651"/>
    <mergeCell ref="F645:F646"/>
    <mergeCell ref="A673:A676"/>
    <mergeCell ref="B673:B676"/>
    <mergeCell ref="J673:J676"/>
    <mergeCell ref="J657:J660"/>
    <mergeCell ref="D645:D646"/>
    <mergeCell ref="B657:B660"/>
    <mergeCell ref="C647:C648"/>
    <mergeCell ref="G661:G662"/>
    <mergeCell ref="D661:D662"/>
    <mergeCell ref="K673:K676"/>
    <mergeCell ref="A689:A692"/>
    <mergeCell ref="B689:B692"/>
    <mergeCell ref="J689:J692"/>
    <mergeCell ref="K689:K692"/>
    <mergeCell ref="B677:B688"/>
    <mergeCell ref="A677:A688"/>
    <mergeCell ref="J677:J688"/>
    <mergeCell ref="K677:K679"/>
    <mergeCell ref="K680:K682"/>
    <mergeCell ref="A741:A744"/>
    <mergeCell ref="B741:B744"/>
    <mergeCell ref="J741:J744"/>
    <mergeCell ref="K741:K744"/>
    <mergeCell ref="J737:J740"/>
    <mergeCell ref="A725:A736"/>
    <mergeCell ref="A737:A740"/>
    <mergeCell ref="B737:B740"/>
    <mergeCell ref="A757:A760"/>
    <mergeCell ref="B757:B760"/>
    <mergeCell ref="J757:J760"/>
    <mergeCell ref="K757:K760"/>
    <mergeCell ref="K5:L5"/>
    <mergeCell ref="K6:L6"/>
    <mergeCell ref="K7:L7"/>
    <mergeCell ref="K8:L8"/>
  </mergeCells>
  <printOptions/>
  <pageMargins left="0.3937007874015748" right="0.1968503937007874" top="0.32" bottom="0.33" header="0.15748031496062992" footer="0.16"/>
  <pageSetup blackAndWhite="1" fitToHeight="54" horizontalDpi="600" verticalDpi="600" orientation="landscape" paperSize="9" scale="96" r:id="rId1"/>
  <headerFooter alignWithMargins="0">
    <oddFooter>&amp;R&amp;P</oddFooter>
  </headerFooter>
  <rowBreaks count="21" manualBreakCount="21">
    <brk id="36" max="17" man="1"/>
    <brk id="68" max="17" man="1"/>
    <brk id="101" max="17" man="1"/>
    <brk id="168" max="17" man="1"/>
    <brk id="199" max="17" man="1"/>
    <brk id="228" max="17" man="1"/>
    <brk id="260" max="17" man="1"/>
    <brk id="292" max="17" man="1"/>
    <brk id="324" max="17" man="1"/>
    <brk id="356" max="17" man="1"/>
    <brk id="389" max="17" man="1"/>
    <brk id="456" max="17" man="1"/>
    <brk id="489" max="17" man="1"/>
    <brk id="556" max="17" man="1"/>
    <brk id="589" max="17" man="1"/>
    <brk id="656" max="17" man="1"/>
    <brk id="688" max="17" man="1"/>
    <brk id="720" max="17" man="1"/>
    <brk id="753" max="17" man="1"/>
    <brk id="821" max="17" man="1"/>
    <brk id="8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Customer</cp:lastModifiedBy>
  <cp:lastPrinted>2017-02-09T10:50:31Z</cp:lastPrinted>
  <dcterms:created xsi:type="dcterms:W3CDTF">2016-11-29T11:28:22Z</dcterms:created>
  <dcterms:modified xsi:type="dcterms:W3CDTF">2017-02-09T15:49:23Z</dcterms:modified>
  <cp:category/>
  <cp:version/>
  <cp:contentType/>
  <cp:contentStatus/>
</cp:coreProperties>
</file>