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6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Радехівське ЛМГ" sheetId="10" r:id="rId10"/>
    <sheet name="Самбірське ЛГ" sheetId="11" r:id="rId11"/>
    <sheet name="Славське ЛГ" sheetId="12" r:id="rId12"/>
    <sheet name="Ст_Самбірське ЛМГ" sheetId="13" r:id="rId13"/>
    <sheet name="Турківське ЛГ" sheetId="14" r:id="rId14"/>
    <sheet name="ДП &quot;Львівський ЛСНЦ&quot;" sheetId="15" r:id="rId15"/>
    <sheet name="НПП &quot;Сколівські Бескиди&quot;" sheetId="16" r:id="rId16"/>
  </sheets>
  <definedNames>
    <definedName name="_xlnm.Print_Area" localSheetId="10">'Самбірське ЛГ'!$A$1:$J$34</definedName>
  </definedNames>
  <calcPr fullCalcOnLoad="1"/>
</workbook>
</file>

<file path=xl/sharedStrings.xml><?xml version="1.0" encoding="utf-8"?>
<sst xmlns="http://schemas.openxmlformats.org/spreadsheetml/2006/main" count="3013" uniqueCount="945">
  <si>
    <t>Липа дрібнолиста</t>
  </si>
  <si>
    <t>Всього</t>
  </si>
  <si>
    <t>шт.</t>
  </si>
  <si>
    <t>Ясен звичайний</t>
  </si>
  <si>
    <t>Дуб північний</t>
  </si>
  <si>
    <t>Область</t>
  </si>
  <si>
    <t>Львівська</t>
  </si>
  <si>
    <t>Назва лісгоспу:</t>
  </si>
  <si>
    <t>ДП „Бібрське лісове господарство"</t>
  </si>
  <si>
    <t>Контактна особа по рослинах</t>
  </si>
  <si>
    <r>
      <rPr>
        <b/>
        <sz val="10"/>
        <rFont val="Times New Roman"/>
        <family val="1"/>
      </rPr>
      <t>Пилипів Мирослав Іванович , тел. моб. 067-453-22-82, факс 263-4-32-25, bibrkalisgosp@ukr.net</t>
    </r>
  </si>
  <si>
    <t>П.І.П. (повністю) мобільний телефон, факс, електронна пошта</t>
  </si>
  <si>
    <t>Назва та форма українською</t>
  </si>
  <si>
    <t>Назва латинською</t>
  </si>
  <si>
    <t>Порода (хвойна/листяна/чагарник)</t>
  </si>
  <si>
    <t>Коренева система (відкр/закр)</t>
  </si>
  <si>
    <t>Висота , м</t>
  </si>
  <si>
    <t>Ціна без ПДВ</t>
  </si>
  <si>
    <t>Ціна з ПДВ</t>
  </si>
  <si>
    <t>К-ть рослин, шт</t>
  </si>
  <si>
    <r>
      <rPr>
        <b/>
        <sz val="10"/>
        <rFont val="Times New Roman"/>
        <family val="1"/>
      </rPr>
      <t>саджанці</t>
    </r>
  </si>
  <si>
    <t>ялина звичайна</t>
  </si>
  <si>
    <t>Picea abies L</t>
  </si>
  <si>
    <t>хв.</t>
  </si>
  <si>
    <t>відкрита</t>
  </si>
  <si>
    <t>до 0,5</t>
  </si>
  <si>
    <t>ялівець козацький</t>
  </si>
  <si>
    <t>Juniperus sabina L</t>
  </si>
  <si>
    <t>туя західна</t>
  </si>
  <si>
    <t>Thuja occidentalis L</t>
  </si>
  <si>
    <t>0,3-0,5</t>
  </si>
  <si>
    <t>0,6-1,0</t>
  </si>
  <si>
    <t>модрина європейська</t>
  </si>
  <si>
    <t>Larix decidua Mill.</t>
  </si>
  <si>
    <t>кипарисовик горохоплідний</t>
  </si>
  <si>
    <t>Chamaecyparis pisifera Endl</t>
  </si>
  <si>
    <t>горіх грецький</t>
  </si>
  <si>
    <t>juglans regia L</t>
  </si>
  <si>
    <t>листяні</t>
  </si>
  <si>
    <t>0,6 - 1,0</t>
  </si>
  <si>
    <t>липа дрібнолиста</t>
  </si>
  <si>
    <t>Tilia cordata Mill</t>
  </si>
  <si>
    <t>до 1,0</t>
  </si>
  <si>
    <t>граб звичайний</t>
  </si>
  <si>
    <t>Carpinus betulus L</t>
  </si>
  <si>
    <t>клен гостролистий</t>
  </si>
  <si>
    <t>Acer platanoides L</t>
  </si>
  <si>
    <t>береза бородавчаста</t>
  </si>
  <si>
    <t>Betula verrucosa Ehrh</t>
  </si>
  <si>
    <t>дуб північний</t>
  </si>
  <si>
    <t>Quercus borealis Michx</t>
  </si>
  <si>
    <t>гіркокаштан звич.</t>
  </si>
  <si>
    <t>Aesculus hippocastanum L</t>
  </si>
  <si>
    <t>ясен звичайний</t>
  </si>
  <si>
    <t>Frxinus exceelsior L</t>
  </si>
  <si>
    <t>самшит вічнозелений</t>
  </si>
  <si>
    <t>Buxus sempervirens L</t>
  </si>
  <si>
    <t>чагарник</t>
  </si>
  <si>
    <t>до 0,2</t>
  </si>
  <si>
    <t>спірея Вангутта, с. верболиста</t>
  </si>
  <si>
    <t>Spiraea salicifolia L</t>
  </si>
  <si>
    <t>горобина звичайна</t>
  </si>
  <si>
    <t>калина звичайна</t>
  </si>
  <si>
    <t>Viburnum opulus L.</t>
  </si>
  <si>
    <t>0,5-1,0</t>
  </si>
  <si>
    <t>форзиція проміжна</t>
  </si>
  <si>
    <t>Forsythia intermedia Zab</t>
  </si>
  <si>
    <t xml:space="preserve">Назва лісгоспу: </t>
  </si>
  <si>
    <t>ДП "Боринське лісове господарство"</t>
  </si>
  <si>
    <t>Контакти відповідальної особи ( П.І.Б.,тел., e-mail):</t>
  </si>
  <si>
    <t>Земан Віталій Васильович (0504318784)</t>
  </si>
  <si>
    <t>Назва та форма українська</t>
  </si>
  <si>
    <t>Назва латинська</t>
  </si>
  <si>
    <t>Коринева система (відкрита/закрита)</t>
  </si>
  <si>
    <t>Висота, см</t>
  </si>
  <si>
    <t>Ціна,без ПДВ</t>
  </si>
  <si>
    <t>Ціна, з ПДВ</t>
  </si>
  <si>
    <t>саджанці</t>
  </si>
  <si>
    <t>Ялина звичайна</t>
  </si>
  <si>
    <t>Picea abies</t>
  </si>
  <si>
    <t>хвойна</t>
  </si>
  <si>
    <t>0,5 – 1,0</t>
  </si>
  <si>
    <t>Туя західна ф. пірамідальна</t>
  </si>
  <si>
    <t>Thuja occidentalis «Pyramidalis»</t>
  </si>
  <si>
    <t>закрита</t>
  </si>
  <si>
    <t>0,4-0,5</t>
  </si>
  <si>
    <t>Туя західна ф.вересковидна</t>
  </si>
  <si>
    <t>Thuja occidentalis «Ericoides»</t>
  </si>
  <si>
    <t>0,3-0,4</t>
  </si>
  <si>
    <t>Туя західна ф.золотиста</t>
  </si>
  <si>
    <t>Thuja occidentalis «Spicata»</t>
  </si>
  <si>
    <t>0,2-0,4</t>
  </si>
  <si>
    <t>Туя західна ф. брабант</t>
  </si>
  <si>
    <t>Thuja occidentalis «Brabant»</t>
  </si>
  <si>
    <t>0,3 – 0,4</t>
  </si>
  <si>
    <t>0,4 – 0,7</t>
  </si>
  <si>
    <t>Туя західна ф. куляста</t>
  </si>
  <si>
    <t>Thuja occidentalis «Globosa»</t>
  </si>
  <si>
    <t>0,2 – 0,3</t>
  </si>
  <si>
    <t>Туя західна ф.книжкова</t>
  </si>
  <si>
    <t>Thuja occidentalis «Aurea Nana»</t>
  </si>
  <si>
    <t>Ялівець козацький</t>
  </si>
  <si>
    <t>Juniperus sabina</t>
  </si>
  <si>
    <t>Ялівець горизонтальний</t>
  </si>
  <si>
    <t>Juniperus horizontalis</t>
  </si>
  <si>
    <t>0,2 – 0,4</t>
  </si>
  <si>
    <t>Ялівець скельний ф.скайрокет</t>
  </si>
  <si>
    <t>Juniperus scopulorum «Skyrocket»</t>
  </si>
  <si>
    <t>0,15 – 0,3</t>
  </si>
  <si>
    <t>Ялиця біла</t>
  </si>
  <si>
    <t>Abies alba</t>
  </si>
  <si>
    <t>Ялиця бальзамічна</t>
  </si>
  <si>
    <t>Abies balsamea</t>
  </si>
  <si>
    <t>Модрина європейська</t>
  </si>
  <si>
    <t>Larix decidua</t>
  </si>
  <si>
    <t>1,0 – 1,5</t>
  </si>
  <si>
    <t>Сосна звичайна</t>
  </si>
  <si>
    <t>Pinus sylvestris</t>
  </si>
  <si>
    <t>Кипарисовик горіхоплідний</t>
  </si>
  <si>
    <t>Chamaecyparis pisifera</t>
  </si>
  <si>
    <t>0,5 – 0,7</t>
  </si>
  <si>
    <t>Кипарисовик горіхоплідний ф.сиза</t>
  </si>
  <si>
    <t>Chamaecyparis pisifera «Glauca»</t>
  </si>
  <si>
    <t>Кипарисовик горіхоплідний ф.болівар</t>
  </si>
  <si>
    <t>Chamaecyparis pisifera «Boulevard»</t>
  </si>
  <si>
    <t xml:space="preserve">Кипарисовик Лавсона </t>
  </si>
  <si>
    <t>Chamaecyparis lawsoniana</t>
  </si>
  <si>
    <t>Кипарисовик Лавсона ф.Елвуді</t>
  </si>
  <si>
    <t>Chamaecyparis lawsoniana «Ellwoodii»</t>
  </si>
  <si>
    <t>Туєвик японський</t>
  </si>
  <si>
    <t>Thujopsis dolabrata</t>
  </si>
  <si>
    <t>Тис ягідний</t>
  </si>
  <si>
    <t>Taxus baccata</t>
  </si>
  <si>
    <t xml:space="preserve">Кунінгамія </t>
  </si>
  <si>
    <t>Cunninghamia lanceolata</t>
  </si>
  <si>
    <t>Гінкго дволопатеве</t>
  </si>
  <si>
    <t>Ginkgo biloba</t>
  </si>
  <si>
    <t>листяна</t>
  </si>
  <si>
    <t>Береза повисла</t>
  </si>
  <si>
    <t>Betula pendula</t>
  </si>
  <si>
    <t>Дуб червоний</t>
  </si>
  <si>
    <t>Quercus rubra</t>
  </si>
  <si>
    <t>Клен гостролистий</t>
  </si>
  <si>
    <t>Acer platanoides</t>
  </si>
  <si>
    <t>Fraxinus excelsioir</t>
  </si>
  <si>
    <t>Горобина звичайна</t>
  </si>
  <si>
    <t>Sorbus aucuparia</t>
  </si>
  <si>
    <t>Калина звичайна</t>
  </si>
  <si>
    <t>Viburnum opulus</t>
  </si>
  <si>
    <t>0,5 – 0,8</t>
  </si>
  <si>
    <t>Аронія чорноплода</t>
  </si>
  <si>
    <t>Aronia melanocarpa</t>
  </si>
  <si>
    <t>Спірея калинолиста</t>
  </si>
  <si>
    <t>Physocarpus opulifolia</t>
  </si>
  <si>
    <t>Спірея японська</t>
  </si>
  <si>
    <t>Spiraea japonica</t>
  </si>
  <si>
    <t>до 0,8</t>
  </si>
  <si>
    <t>Форзиція європейська</t>
  </si>
  <si>
    <t>Forsythia</t>
  </si>
  <si>
    <t>Вейгела</t>
  </si>
  <si>
    <t>Weigela</t>
  </si>
  <si>
    <t>Дейція</t>
  </si>
  <si>
    <t>Deutzia</t>
  </si>
  <si>
    <t>Самшит вічнозелений</t>
  </si>
  <si>
    <t>Buxus sempervirens</t>
  </si>
  <si>
    <t>0,15-0,3</t>
  </si>
  <si>
    <t>Бересклет</t>
  </si>
  <si>
    <t>Euonymus japonicus</t>
  </si>
  <si>
    <t>0,15 – 0,25</t>
  </si>
  <si>
    <t>Барбарис</t>
  </si>
  <si>
    <t>Berberis vulgaris</t>
  </si>
  <si>
    <t>Багряник японський</t>
  </si>
  <si>
    <t>Cercidiphyllum japonicum</t>
  </si>
  <si>
    <t>ЗАТВЕРДЖУЮ:</t>
  </si>
  <si>
    <t>Назва лісгоспу</t>
  </si>
  <si>
    <t>ДП "Бродівський лісгосп"</t>
  </si>
  <si>
    <t>Контакти відповідальної особи                                       (П.І.Б., тел.,е-mail):</t>
  </si>
  <si>
    <t>Кінаш Лідія Лонгинівна тет. 096-305-32-43  brodylg@ukr.net</t>
  </si>
  <si>
    <t>Порода(хвойна/листяна/чагарник)</t>
  </si>
  <si>
    <t>Коренева система (відкрита/закрита)</t>
  </si>
  <si>
    <t>Висота, м</t>
  </si>
  <si>
    <t>Ціна, без ПДВ</t>
  </si>
  <si>
    <t>Біота</t>
  </si>
  <si>
    <t>Thuja orientalis</t>
  </si>
  <si>
    <t>0,7-1,0</t>
  </si>
  <si>
    <t>Біота формована</t>
  </si>
  <si>
    <t>0,8-1,0</t>
  </si>
  <si>
    <t>Кипарисовик горіхоплідний. Формований</t>
  </si>
  <si>
    <t>Chamaecyharis pisifera</t>
  </si>
  <si>
    <t>1,0 і &gt;</t>
  </si>
  <si>
    <t>Кипарисовик горіхоплідний золотистий</t>
  </si>
  <si>
    <t>0,2-0,3</t>
  </si>
  <si>
    <t>Кипарисовик горіхоплідний голубий</t>
  </si>
  <si>
    <t>Кипарисовик Лавсона</t>
  </si>
  <si>
    <t>Chamaecyharis lawsoniana</t>
  </si>
  <si>
    <t>0,7-1,2</t>
  </si>
  <si>
    <t>Кипарисовик Лавсона формований</t>
  </si>
  <si>
    <t>0,61-0,8</t>
  </si>
  <si>
    <t>Кипарисовик Лавсона золотистий</t>
  </si>
  <si>
    <t>Кипарисовик Лавсона ф.голуба</t>
  </si>
  <si>
    <t xml:space="preserve"> Chamaecyharis lawsoniana f.alumii</t>
  </si>
  <si>
    <t>1,2-1,5</t>
  </si>
  <si>
    <t>Криптомерія японська формована</t>
  </si>
  <si>
    <t>Cryptomeria japonica</t>
  </si>
  <si>
    <t>Тис ягідний формований</t>
  </si>
  <si>
    <t>1,1-1,4</t>
  </si>
  <si>
    <t>0,8-1.0</t>
  </si>
  <si>
    <t>0,51-0,7</t>
  </si>
  <si>
    <t>Тис ягідний ф. золотистий формований</t>
  </si>
  <si>
    <t>Taxus baccata f. aurea</t>
  </si>
  <si>
    <t>0,7-0,9</t>
  </si>
  <si>
    <t>Туя Вагнера формована</t>
  </si>
  <si>
    <t>Thuja occidentalis Wagneri</t>
  </si>
  <si>
    <t>1,5-1,8</t>
  </si>
  <si>
    <t>Туя Вагнера</t>
  </si>
  <si>
    <t>0,71-0,9</t>
  </si>
  <si>
    <t>Туя гіганська</t>
  </si>
  <si>
    <t>Thuja occidentalis gigantea</t>
  </si>
  <si>
    <t>Туя вересковидна ф.золотиста</t>
  </si>
  <si>
    <t>Thuja occidentalis Ericoides aurea</t>
  </si>
  <si>
    <t>0,81-1,2</t>
  </si>
  <si>
    <t>1,21-1,6</t>
  </si>
  <si>
    <t>0,6-0,8</t>
  </si>
  <si>
    <t>Туя вересковидна формована</t>
  </si>
  <si>
    <t>Туя вересковидна</t>
  </si>
  <si>
    <t>0,2-0,39</t>
  </si>
  <si>
    <t>0,40-0,6</t>
  </si>
  <si>
    <t>1,1-1,5</t>
  </si>
  <si>
    <t>Туя вересковидна ф.колоновидна</t>
  </si>
  <si>
    <t>Туя вересковидна ф.куляста</t>
  </si>
  <si>
    <t>Thuja occidentalis Ericoides  f. Globosa</t>
  </si>
  <si>
    <t>0,15-0,20</t>
  </si>
  <si>
    <t>0,21-0,3</t>
  </si>
  <si>
    <t>0,31-0,5</t>
  </si>
  <si>
    <t>Туя західна білокінчикова</t>
  </si>
  <si>
    <t>Thuja occidentalis f. Albo-spicata</t>
  </si>
  <si>
    <t>Туя західна ф.білокінчикова формована</t>
  </si>
  <si>
    <t>1,5</t>
  </si>
  <si>
    <t>Туя західна</t>
  </si>
  <si>
    <t>Туя західна ф.зебровидна</t>
  </si>
  <si>
    <t>Thuja occidentalis  Zebrina</t>
  </si>
  <si>
    <t>0,5-0,7</t>
  </si>
  <si>
    <t>Туя західна золотиста</t>
  </si>
  <si>
    <t>Thuja occidentalis pheingold</t>
  </si>
  <si>
    <t>Thuja occidentalis  f.  Gold</t>
  </si>
  <si>
    <t>Туя західна ф.золотиста, формована</t>
  </si>
  <si>
    <t>Туя західна ф.золотист, формована</t>
  </si>
  <si>
    <t>1,0-1,5</t>
  </si>
  <si>
    <t>Туя західна формована</t>
  </si>
  <si>
    <t>1,5-1,7</t>
  </si>
  <si>
    <t>0,4-0,6</t>
  </si>
  <si>
    <t>Туя західна ф.куляста</t>
  </si>
  <si>
    <t>Thuja occidentalis  f. Globosa</t>
  </si>
  <si>
    <t>Туя західна ф.куляста світло-зелена</t>
  </si>
  <si>
    <t>Туя західна ф.колоновидна</t>
  </si>
  <si>
    <t>Thuja occidentalis  f. columna</t>
  </si>
  <si>
    <t>0,51-0,8</t>
  </si>
  <si>
    <t>0,81-1,0</t>
  </si>
  <si>
    <t>1,1-1,2</t>
  </si>
  <si>
    <t>1,31-1,4</t>
  </si>
  <si>
    <t>Туя західна ф.папоротолиста формована</t>
  </si>
  <si>
    <t>Thuja occidentalis f.asplenifolia</t>
  </si>
  <si>
    <t>Туя нитковидна</t>
  </si>
  <si>
    <t>Thuja occidentalis f.Filiformis</t>
  </si>
  <si>
    <t>Туя Розенталя</t>
  </si>
  <si>
    <t>Thuja occidentalis f.rozental</t>
  </si>
  <si>
    <t>Туя смарагд</t>
  </si>
  <si>
    <t>Thuja occidentalis smaragd</t>
  </si>
  <si>
    <t>0,41-0,5</t>
  </si>
  <si>
    <t>0,51-0,6</t>
  </si>
  <si>
    <t>Туя Тімі-Тім</t>
  </si>
  <si>
    <t>Thuja occidentalis f.tiny tiv</t>
  </si>
  <si>
    <t>0,15-0,4</t>
  </si>
  <si>
    <t>Туйовик</t>
  </si>
  <si>
    <t>Thujopsis dolobrata</t>
  </si>
  <si>
    <t>Ялівець віргінський формований</t>
  </si>
  <si>
    <t>Juniperus virginiana</t>
  </si>
  <si>
    <t>0,9-1,2</t>
  </si>
  <si>
    <t>Ялівець віргінський ф. сиза</t>
  </si>
  <si>
    <t>Juniperus virginiana f.glauca</t>
  </si>
  <si>
    <t>1,0-1,2</t>
  </si>
  <si>
    <t>Ялівець гібридний</t>
  </si>
  <si>
    <t>Ялівець звичайний</t>
  </si>
  <si>
    <t>0,5-0,8</t>
  </si>
  <si>
    <t>Juniperus communis</t>
  </si>
  <si>
    <t>Ялівець звичайний  формований</t>
  </si>
  <si>
    <t>Ялівець козацький біло- строкатий</t>
  </si>
  <si>
    <t>Juniperus sabina Variegata</t>
  </si>
  <si>
    <t>0,1-0,2</t>
  </si>
  <si>
    <t>Ялівець китайський формований</t>
  </si>
  <si>
    <t>Juniperus chinensis</t>
  </si>
  <si>
    <t>Ялівець китайський кручений</t>
  </si>
  <si>
    <t>Ялівець китайський</t>
  </si>
  <si>
    <t>0,8-1,5</t>
  </si>
  <si>
    <t>Ялівець лускатий" Блю Чип"</t>
  </si>
  <si>
    <t>Juniperus  horizontalis "GLauca"</t>
  </si>
  <si>
    <t>0,8-1,2</t>
  </si>
  <si>
    <t>Ялівець лускатий" Голубий Дунай"</t>
  </si>
  <si>
    <t>Ялівець лускатий</t>
  </si>
  <si>
    <t>Juniperus squamana</t>
  </si>
  <si>
    <t>Ялівець середній  Голд  Кост</t>
  </si>
  <si>
    <t>Juniperus  media Gold Coast</t>
  </si>
  <si>
    <t>Ялівець скельний</t>
  </si>
  <si>
    <t>Juniperus scopulorum</t>
  </si>
  <si>
    <t>Ялина канадська пірамідальна</t>
  </si>
  <si>
    <t>0,5 і більше</t>
  </si>
  <si>
    <t>Ялина подушковидна</t>
  </si>
  <si>
    <t>Picea abies f</t>
  </si>
  <si>
    <t>1,1 і &gt;</t>
  </si>
  <si>
    <t>0,41-0,6</t>
  </si>
  <si>
    <t>Ялина колюча</t>
  </si>
  <si>
    <t>Барбарис карликовий</t>
  </si>
  <si>
    <t>Berberis thunbergii f.purpyrea</t>
  </si>
  <si>
    <t>0,15-0,2</t>
  </si>
  <si>
    <t>Барбарис Тунберга ф.пурпурнолиста</t>
  </si>
  <si>
    <t>Барбарис Тунберга ф.золотиста</t>
  </si>
  <si>
    <t>Berberis thunbergii f.gold</t>
  </si>
  <si>
    <t>Барбарис звичайний</t>
  </si>
  <si>
    <t>Бірючина золотиста</t>
  </si>
  <si>
    <t>Ligustrum vulgare f.gold</t>
  </si>
  <si>
    <t>Бірючина жовтооблямована</t>
  </si>
  <si>
    <t>Ligustrum vulgare f.  Gold</t>
  </si>
  <si>
    <t>Бересклет широколистий</t>
  </si>
  <si>
    <t>Бересклет широколистий  облямований</t>
  </si>
  <si>
    <t>Бересклет форчуна зелений</t>
  </si>
  <si>
    <t>Бересклет форчуна ф.жовтооблямована</t>
  </si>
  <si>
    <t>Eunymus fortunei f.  gold</t>
  </si>
  <si>
    <t>0,5-0,6</t>
  </si>
  <si>
    <t>Бересклет форчуна ф.білооблямована</t>
  </si>
  <si>
    <t>Eunymus fortunei f.  Alba</t>
  </si>
  <si>
    <t>0,3-0,6</t>
  </si>
  <si>
    <t>Бузок сортовий</t>
  </si>
  <si>
    <t>Syringa vulgaris</t>
  </si>
  <si>
    <t>1,2-1,49</t>
  </si>
  <si>
    <t>Weigela florida</t>
  </si>
  <si>
    <t>Вейгела білооблямована</t>
  </si>
  <si>
    <t>Вейгела пурпурнолиста</t>
  </si>
  <si>
    <t>Weigela florida f.purpurea</t>
  </si>
  <si>
    <t>Верба Матсуда</t>
  </si>
  <si>
    <t>Salix Matsyda</t>
  </si>
  <si>
    <t>Гібіскус сирійський</t>
  </si>
  <si>
    <t>Hibiscus syriacus</t>
  </si>
  <si>
    <t>Гібіскус сирійський формований</t>
  </si>
  <si>
    <t>Дерен білооблямований формований</t>
  </si>
  <si>
    <t>Cornus mas abias</t>
  </si>
  <si>
    <t>Дерен білооблямований</t>
  </si>
  <si>
    <t>Дуб черепичатий</t>
  </si>
  <si>
    <t>Quercus borealis</t>
  </si>
  <si>
    <t>0,4-0,8</t>
  </si>
  <si>
    <t>Гортензія розова</t>
  </si>
  <si>
    <t>Hydrangea hortensis</t>
  </si>
  <si>
    <t>0,41-0,7</t>
  </si>
  <si>
    <t>травян</t>
  </si>
  <si>
    <t>Жимолость Сапоніно</t>
  </si>
  <si>
    <t>Lonicera Saponino</t>
  </si>
  <si>
    <t>Жимолость японська</t>
  </si>
  <si>
    <t>Lonicera japonica</t>
  </si>
  <si>
    <t>ліана</t>
  </si>
  <si>
    <t>Кампсис повзучий</t>
  </si>
  <si>
    <t>Campsis radikans</t>
  </si>
  <si>
    <t>Калина карликова</t>
  </si>
  <si>
    <t>Vibirnum opulus</t>
  </si>
  <si>
    <t>Kerria japonica</t>
  </si>
  <si>
    <t>Кизильник горизонтальний</t>
  </si>
  <si>
    <t>Cotoneaster horizontalis</t>
  </si>
  <si>
    <t>Лавровишня</t>
  </si>
  <si>
    <t>Laurocerasus officinalis</t>
  </si>
  <si>
    <t>Лапчатка біла</t>
  </si>
  <si>
    <t>Potentillia alba</t>
  </si>
  <si>
    <t>Лапчатка жовта</t>
  </si>
  <si>
    <t>Potentillia gold</t>
  </si>
  <si>
    <t>Tilia cordata</t>
  </si>
  <si>
    <t>Піраканта</t>
  </si>
  <si>
    <t>Pyracanta cjccinea</t>
  </si>
  <si>
    <t>Пухироплідник  пурпурнолистий</t>
  </si>
  <si>
    <t>Physocarpus jpulifolius</t>
  </si>
  <si>
    <t>Рододондрен сіхотінський</t>
  </si>
  <si>
    <t>Rhododendron sihotincum</t>
  </si>
  <si>
    <t>Самшит вічнозелений формований</t>
  </si>
  <si>
    <t>0,15-0,25</t>
  </si>
  <si>
    <t>Самшит вічнозелений ф.плакуча</t>
  </si>
  <si>
    <t>Самшит вічнозелений ф.білостроката</t>
  </si>
  <si>
    <t>Buxus sempervirens f.  Alba</t>
  </si>
  <si>
    <t>0,2-0,25</t>
  </si>
  <si>
    <t>Spiraea japonika</t>
  </si>
  <si>
    <t>Спірея біліарда</t>
  </si>
  <si>
    <t>Spiraea biliardis</t>
  </si>
  <si>
    <t>Спірея Вангутта</t>
  </si>
  <si>
    <t>Spiraea Vangytta</t>
  </si>
  <si>
    <t>Тамарикс</t>
  </si>
  <si>
    <t>Tamarix ramosissima</t>
  </si>
  <si>
    <t>Forsythia europaea</t>
  </si>
  <si>
    <t>Головний економіст</t>
  </si>
  <si>
    <t>"Буський "</t>
  </si>
  <si>
    <t>Кількість, шт.</t>
  </si>
  <si>
    <t>Junipepus communis</t>
  </si>
  <si>
    <t>до 0,4</t>
  </si>
  <si>
    <t>65-00</t>
  </si>
  <si>
    <t>0,5-1,4</t>
  </si>
  <si>
    <t>115-00</t>
  </si>
  <si>
    <t>від 1,4</t>
  </si>
  <si>
    <t>205-00</t>
  </si>
  <si>
    <t>Junipepus Sabina</t>
  </si>
  <si>
    <t>60-00</t>
  </si>
  <si>
    <t>0,5-1,5</t>
  </si>
  <si>
    <t>100-00</t>
  </si>
  <si>
    <t>до 0,3</t>
  </si>
  <si>
    <t>25-00</t>
  </si>
  <si>
    <t>0,35-0,5</t>
  </si>
  <si>
    <t>44-00</t>
  </si>
  <si>
    <t>Самшит дрібний (ф.повзучий)</t>
  </si>
  <si>
    <t>20-00</t>
  </si>
  <si>
    <t>Thuja occidentalis Columna</t>
  </si>
  <si>
    <t>48-00</t>
  </si>
  <si>
    <t>96-00</t>
  </si>
  <si>
    <t>від 1,5</t>
  </si>
  <si>
    <t>152-00</t>
  </si>
  <si>
    <t>Смородина чорна</t>
  </si>
  <si>
    <t>8-00</t>
  </si>
  <si>
    <t>Форзиція жовта</t>
  </si>
  <si>
    <t>30-00</t>
  </si>
  <si>
    <t>50-00</t>
  </si>
  <si>
    <t>80-00</t>
  </si>
  <si>
    <t>Айва японська</t>
  </si>
  <si>
    <t>Chaenoméles japónica</t>
  </si>
  <si>
    <t>40-00</t>
  </si>
  <si>
    <t>Спірея дрібнолистяна.</t>
  </si>
  <si>
    <t>Spiraea</t>
  </si>
  <si>
    <t>35-00</t>
  </si>
  <si>
    <t>Верба плакуча</t>
  </si>
  <si>
    <t>Salix babylonica</t>
  </si>
  <si>
    <t>32-00</t>
  </si>
  <si>
    <t>хвойні</t>
  </si>
  <si>
    <t>74-00</t>
  </si>
  <si>
    <t>160-00</t>
  </si>
  <si>
    <t>88-00</t>
  </si>
  <si>
    <t>Дуб звичайний</t>
  </si>
  <si>
    <t>Quercus robur</t>
  </si>
  <si>
    <t>Pinus sulvestris</t>
  </si>
  <si>
    <t>90-00</t>
  </si>
  <si>
    <t>Береза бородавчаста</t>
  </si>
  <si>
    <t>Betula verrucosa</t>
  </si>
  <si>
    <t>28-00</t>
  </si>
  <si>
    <t>56-00</t>
  </si>
  <si>
    <t>Клен всіх видів</t>
  </si>
  <si>
    <t>Acer</t>
  </si>
  <si>
    <t>Гіркокаштан</t>
  </si>
  <si>
    <t>Aesculus hippocastanum</t>
  </si>
  <si>
    <t>до 0,6</t>
  </si>
  <si>
    <t>0,5-1,1</t>
  </si>
  <si>
    <t>72-00</t>
  </si>
  <si>
    <t>від 1,6</t>
  </si>
  <si>
    <t>120-00</t>
  </si>
  <si>
    <t>ДП "Дрогобицький лісгосп"</t>
  </si>
  <si>
    <t>Романчак Олександр Володимирович, 0672811285, romanchak-ol@ukr.net</t>
  </si>
  <si>
    <t>Горобина чорноплідна</t>
  </si>
  <si>
    <t>100-200</t>
  </si>
  <si>
    <t>Клен-Явір</t>
  </si>
  <si>
    <t>Acer pseydoplatanus</t>
  </si>
  <si>
    <t>100-150</t>
  </si>
  <si>
    <t>Betyla pendula</t>
  </si>
  <si>
    <t>Fraxinus exselcior</t>
  </si>
  <si>
    <t>Larix decidea</t>
  </si>
  <si>
    <t>Ялина європейська</t>
  </si>
  <si>
    <t>Thyja occidentalis</t>
  </si>
  <si>
    <t>Ялина канадська</t>
  </si>
  <si>
    <t>Picea pungens</t>
  </si>
  <si>
    <t>Форзиція</t>
  </si>
  <si>
    <t>Граб звичайний</t>
  </si>
  <si>
    <t>Carpinus orientalis</t>
  </si>
  <si>
    <t>Каштан</t>
  </si>
  <si>
    <t>Castanea sativa</t>
  </si>
  <si>
    <t>Головний лісничий</t>
  </si>
  <si>
    <t>В.В.Кінаш</t>
  </si>
  <si>
    <t>ПОРОДА</t>
  </si>
  <si>
    <t>ДП "Жовківський  лісгосп"</t>
  </si>
  <si>
    <t>(03252)  61 -838      Думич Микола Степанович</t>
  </si>
  <si>
    <t xml:space="preserve">Ціна,без ПДВ  </t>
  </si>
  <si>
    <r>
      <t xml:space="preserve">                           сіянці     </t>
    </r>
    <r>
      <rPr>
        <sz val="12"/>
        <color indexed="8"/>
        <rFont val="Bookman Old Style"/>
        <family val="1"/>
      </rPr>
      <t>( ціна за  1   тис.шт.)</t>
    </r>
  </si>
  <si>
    <t>Pinus sylvestris  L.</t>
  </si>
  <si>
    <t xml:space="preserve">Larix  decidua  Mill.  </t>
  </si>
  <si>
    <t>Picea abies  L.</t>
  </si>
  <si>
    <r>
      <t xml:space="preserve">                        саджанці </t>
    </r>
    <r>
      <rPr>
        <sz val="12"/>
        <color indexed="8"/>
        <rFont val="Bookman Old Style"/>
        <family val="1"/>
      </rPr>
      <t>( ціна за  1  шт.)</t>
    </r>
  </si>
  <si>
    <t>Хвойні:</t>
  </si>
  <si>
    <t>0,2 - 0,8  м</t>
  </si>
  <si>
    <t>41,67-83,33</t>
  </si>
  <si>
    <t>50,00-100,00</t>
  </si>
  <si>
    <t>0,8 - 1,5  м</t>
  </si>
  <si>
    <t>100,00-166,67</t>
  </si>
  <si>
    <t xml:space="preserve">120,00 - 200, 00  </t>
  </si>
  <si>
    <t>0,2 - 0,7 м</t>
  </si>
  <si>
    <t>25,00-83,33</t>
  </si>
  <si>
    <t>30,00 - 100, 00</t>
  </si>
  <si>
    <t>Ялина колюча ф.голуба</t>
  </si>
  <si>
    <t>Picea  pungens    f. glauka</t>
  </si>
  <si>
    <t>41,67-208,33</t>
  </si>
  <si>
    <t>50,00 - 250,00</t>
  </si>
  <si>
    <t>0,7-1,5 м</t>
  </si>
  <si>
    <t>250,00-500,00</t>
  </si>
  <si>
    <t>300,00-600,00</t>
  </si>
  <si>
    <t xml:space="preserve">Chamaecyparis   pisifera f.  </t>
  </si>
  <si>
    <t>0,2 - 0,5 м</t>
  </si>
  <si>
    <t>41,67-166,67</t>
  </si>
  <si>
    <t>50,00 - 200,00</t>
  </si>
  <si>
    <t>0,6 - 1,0 м</t>
  </si>
  <si>
    <t>300,00 - 600,00</t>
  </si>
  <si>
    <t>1,1 - 2,0 м</t>
  </si>
  <si>
    <t>666,67-1250,00</t>
  </si>
  <si>
    <t>800,00 - 1500,00</t>
  </si>
  <si>
    <t>Jniperus  sabina</t>
  </si>
  <si>
    <t xml:space="preserve">Thyja  occidentalis  f. </t>
  </si>
  <si>
    <t xml:space="preserve">50,00 - 200, 00  </t>
  </si>
  <si>
    <t>208,33-333,33</t>
  </si>
  <si>
    <t xml:space="preserve">250,00 - 400, 00  </t>
  </si>
  <si>
    <t>1,1 - 1,5 м</t>
  </si>
  <si>
    <t>375,00-541,67</t>
  </si>
  <si>
    <t xml:space="preserve">450,00 - 650, 00  </t>
  </si>
  <si>
    <t>1,6 - 2,0 м</t>
  </si>
  <si>
    <t>583,33-1125,00</t>
  </si>
  <si>
    <t xml:space="preserve">700,00 - 1350, 00  </t>
  </si>
  <si>
    <t>Taxus  baccata L.</t>
  </si>
  <si>
    <t>125,00-375,00</t>
  </si>
  <si>
    <t xml:space="preserve">150,00 - 450, 00  </t>
  </si>
  <si>
    <t>Сосна  веймутова</t>
  </si>
  <si>
    <t>Pinus strobus L.</t>
  </si>
  <si>
    <t>Листяні:</t>
  </si>
  <si>
    <t>Гіркокаштан  кінський</t>
  </si>
  <si>
    <t>Aesculus  hippocastanum L.</t>
  </si>
  <si>
    <t>0,5 - 0,8 м</t>
  </si>
  <si>
    <t>Липа  серцелиста</t>
  </si>
  <si>
    <t>Tilia  cordata  Mill.</t>
  </si>
  <si>
    <t>Дуб  північний</t>
  </si>
  <si>
    <t>Qurcus  borealis Michx.</t>
  </si>
  <si>
    <t>Дуб  звичайний</t>
  </si>
  <si>
    <t>Qurcus  robur  L.</t>
  </si>
  <si>
    <t>Чагарники:</t>
  </si>
  <si>
    <t>Самшит  вічнозелений</t>
  </si>
  <si>
    <t>Buxus  sempervirens</t>
  </si>
  <si>
    <t>0,2 - 0,4 м</t>
  </si>
  <si>
    <t>Бересклет європейський</t>
  </si>
  <si>
    <t>Evonymus   europea</t>
  </si>
  <si>
    <t>Бірючина звичайна</t>
  </si>
  <si>
    <t>Lagustrum   vulgare L.</t>
  </si>
  <si>
    <t>Гібіскус сірійський</t>
  </si>
  <si>
    <t>Hibiskus  syriacus</t>
  </si>
  <si>
    <t>Барбарис Тумберга  ф.пур</t>
  </si>
  <si>
    <t>Berberis  Thunbergii  f.atropurpurea</t>
  </si>
  <si>
    <t>83,33-166,67</t>
  </si>
  <si>
    <t>100,00-200,00</t>
  </si>
  <si>
    <t>Weigela middendorfiana</t>
  </si>
  <si>
    <t xml:space="preserve">Директор </t>
  </si>
  <si>
    <t>ДП " Жовківський лісгосп"                                                             Сохнацький С.С.</t>
  </si>
  <si>
    <t>РІК</t>
  </si>
  <si>
    <t>назва лісгоспу:</t>
  </si>
  <si>
    <t>ДП "Рава-Руске лісове господарство"</t>
  </si>
  <si>
    <t>Адреса</t>
  </si>
  <si>
    <t>80316, Львівська обл. Жовківський р-н, м.Рава-Руська, вул. В.Великого,99</t>
  </si>
  <si>
    <t>Контактактна особа по рослинах</t>
  </si>
  <si>
    <t>П.І.П (повністю) мобільний телефон., факс, eлектронна пошта</t>
  </si>
  <si>
    <t>Коренева система (відкр./закр.)</t>
  </si>
  <si>
    <t>К-сть рослин, шт.</t>
  </si>
  <si>
    <t>сіянці-саджанці</t>
  </si>
  <si>
    <t>37,50</t>
  </si>
  <si>
    <t>45,00</t>
  </si>
  <si>
    <t>1,0-1,8</t>
  </si>
  <si>
    <t>50,00</t>
  </si>
  <si>
    <t>60,00</t>
  </si>
  <si>
    <t>Picea abies (L) Karst.</t>
  </si>
  <si>
    <t>72,00</t>
  </si>
  <si>
    <t>80,00</t>
  </si>
  <si>
    <t>96,00</t>
  </si>
  <si>
    <t>Abies alba Mill.</t>
  </si>
  <si>
    <t>20,00</t>
  </si>
  <si>
    <t>24,00</t>
  </si>
  <si>
    <t>Thuja occidentalis  L.</t>
  </si>
  <si>
    <t>36,00</t>
  </si>
  <si>
    <t>52,00</t>
  </si>
  <si>
    <t>65,00</t>
  </si>
  <si>
    <t>Juniperus sabina  L.</t>
  </si>
  <si>
    <t>35,00</t>
  </si>
  <si>
    <t>42,00</t>
  </si>
  <si>
    <t>Катальпа бігнонієвидна</t>
  </si>
  <si>
    <t>Catalpa bignonioides</t>
  </si>
  <si>
    <t>Липа серцелиста</t>
  </si>
  <si>
    <t>Tilia cordata L.</t>
  </si>
  <si>
    <t>25,00</t>
  </si>
  <si>
    <t>30,00</t>
  </si>
  <si>
    <t>Buxus sempervirens  L.</t>
  </si>
  <si>
    <t>чагарники</t>
  </si>
  <si>
    <t xml:space="preserve"> Forsythia europaea Deg</t>
  </si>
  <si>
    <t>Барбарис  Тунберга</t>
  </si>
  <si>
    <t>Berberis thunbergii DC.</t>
  </si>
  <si>
    <t>Бересклет Форчуна</t>
  </si>
  <si>
    <t>Euonymus fortunei</t>
  </si>
  <si>
    <t>Бирючина звичайна</t>
  </si>
  <si>
    <t>Ligustrum vulgare  L.</t>
  </si>
  <si>
    <t xml:space="preserve">       Ціни  на саджанці деревних і чагарникових   порід</t>
  </si>
  <si>
    <t>Відпускна</t>
  </si>
  <si>
    <t>ПДВ</t>
  </si>
  <si>
    <t xml:space="preserve">       Назва та форма</t>
  </si>
  <si>
    <t xml:space="preserve">       Назва латинська</t>
  </si>
  <si>
    <t xml:space="preserve">   Од. вим.</t>
  </si>
  <si>
    <t xml:space="preserve">  Висота,м</t>
  </si>
  <si>
    <t xml:space="preserve">ціна </t>
  </si>
  <si>
    <t>ціна з ПДВ</t>
  </si>
  <si>
    <t>Барбарис тунберга</t>
  </si>
  <si>
    <t>Berberis thunbergii</t>
  </si>
  <si>
    <t>Вейгела квітуча</t>
  </si>
  <si>
    <t>Шипшина</t>
  </si>
  <si>
    <t>Кипарисовик горіхоплід.</t>
  </si>
  <si>
    <t>Filifera Aurea Nana</t>
  </si>
  <si>
    <t>"Filifera Aurea"</t>
  </si>
  <si>
    <t>Сосна веймутова</t>
  </si>
  <si>
    <t>Pinus strobus</t>
  </si>
  <si>
    <t>Туя західна ф.колоноввидна</t>
  </si>
  <si>
    <t>Thuji occidentalis columba</t>
  </si>
  <si>
    <t>Туя західна ф.широкопірамід</t>
  </si>
  <si>
    <t>Thuji occidentalis</t>
  </si>
  <si>
    <t>Туя західна ф.холмструп</t>
  </si>
  <si>
    <t>Thuja holmstrup</t>
  </si>
  <si>
    <t>Thuja spicata</t>
  </si>
  <si>
    <t>Туя західна ф.брабант</t>
  </si>
  <si>
    <t>Thuja brabant</t>
  </si>
  <si>
    <t>Туя західна ф.смарагд</t>
  </si>
  <si>
    <t>Thuja smaragd</t>
  </si>
  <si>
    <t>ДП "Самбірське ЛГ"</t>
  </si>
  <si>
    <t xml:space="preserve"> саджанці</t>
  </si>
  <si>
    <t>Thuja occidentalis</t>
  </si>
  <si>
    <t>Туя західна ф. колоновидна</t>
  </si>
  <si>
    <t>30-50</t>
  </si>
  <si>
    <t>Контакти відповідальної особи  ( П.І.Б.,тел., e-mail):</t>
  </si>
  <si>
    <t>Леляк Володимир Васильович, 0963310296, slavsklis@ukr.net</t>
  </si>
  <si>
    <t>К-ть шт.</t>
  </si>
  <si>
    <t>кипарисовик лавсона</t>
  </si>
  <si>
    <t>Chamaecuparis lawsoniana</t>
  </si>
  <si>
    <t>20-50</t>
  </si>
  <si>
    <t>60-80</t>
  </si>
  <si>
    <t>80-100</t>
  </si>
  <si>
    <t>Chamaecuparis pisifera</t>
  </si>
  <si>
    <t>50-80</t>
  </si>
  <si>
    <t>Microbiota decussata Kom.</t>
  </si>
  <si>
    <t>30-60</t>
  </si>
  <si>
    <t>Buxus sempervirens L.</t>
  </si>
  <si>
    <t>хвойне</t>
  </si>
  <si>
    <t>20-30</t>
  </si>
  <si>
    <t>100-120</t>
  </si>
  <si>
    <t>туя західна ф.золотиста</t>
  </si>
  <si>
    <t>туйовик долотоподібний</t>
  </si>
  <si>
    <t>Thujopsis dolabrata Sieb</t>
  </si>
  <si>
    <t>форзиція європейська</t>
  </si>
  <si>
    <t>аронія чорноплідна</t>
  </si>
  <si>
    <t>ялівець звичайний</t>
  </si>
  <si>
    <t>Juniperus communis L</t>
  </si>
  <si>
    <t>ялівець віргінський</t>
  </si>
  <si>
    <t>Juniperus virginiana  L</t>
  </si>
  <si>
    <t>20-40</t>
  </si>
  <si>
    <t>тис ягідний</t>
  </si>
  <si>
    <t>свидина біла</t>
  </si>
  <si>
    <t>Swida alba</t>
  </si>
  <si>
    <t>Chaenomeles japonica</t>
  </si>
  <si>
    <t>бересклет</t>
  </si>
  <si>
    <t>&gt; 30</t>
  </si>
  <si>
    <t>ялина європейська</t>
  </si>
  <si>
    <t>Рісеа abies</t>
  </si>
  <si>
    <t>15-20</t>
  </si>
  <si>
    <t>ДП Старосамбірське лмг</t>
  </si>
  <si>
    <t>З</t>
  </si>
  <si>
    <t xml:space="preserve">Туя звхідна </t>
  </si>
  <si>
    <t xml:space="preserve">чагарник </t>
  </si>
  <si>
    <t>wegela florida</t>
  </si>
  <si>
    <t>Форзиціця</t>
  </si>
  <si>
    <t>Forsithia intermtdia</t>
  </si>
  <si>
    <t>Ялівець козоцький</t>
  </si>
  <si>
    <t>Juiperus sabina</t>
  </si>
  <si>
    <t>Жасмин</t>
  </si>
  <si>
    <t>Janiperus sabina</t>
  </si>
  <si>
    <t>Верба козацька</t>
  </si>
  <si>
    <t>Salix caprea</t>
  </si>
  <si>
    <t>Pinus sylvestrist L</t>
  </si>
  <si>
    <t>Picca glaucea voss</t>
  </si>
  <si>
    <t>ДП "Турківське лісове  господарство"</t>
  </si>
  <si>
    <t>сіянці</t>
  </si>
  <si>
    <t>Кипарисовик горохоплідний</t>
  </si>
  <si>
    <t>ChAmaecyparis pisifera</t>
  </si>
  <si>
    <t>Buxus sempervierens</t>
  </si>
  <si>
    <t>Abie salba</t>
  </si>
  <si>
    <t>Затверджую</t>
  </si>
  <si>
    <t>Видова назва та форма українською</t>
  </si>
  <si>
    <t>Видова назва та форма латинською</t>
  </si>
  <si>
    <t xml:space="preserve">Особливості </t>
  </si>
  <si>
    <t xml:space="preserve">Коренева система </t>
  </si>
  <si>
    <t>Наявна</t>
  </si>
  <si>
    <t>к-ть шт.</t>
  </si>
  <si>
    <t>очікувано</t>
  </si>
  <si>
    <t>шт бирок</t>
  </si>
  <si>
    <t>Бересклет крилатий</t>
  </si>
  <si>
    <t>Euonymus alatus</t>
  </si>
  <si>
    <t>листопадний чагарник</t>
  </si>
  <si>
    <t>станд</t>
  </si>
  <si>
    <t>Chamaecyparis pisifera Boulevard</t>
  </si>
  <si>
    <t>хвойне дерево</t>
  </si>
  <si>
    <t>41-60</t>
  </si>
  <si>
    <t>21-40</t>
  </si>
  <si>
    <t>Ribes nigrum</t>
  </si>
  <si>
    <t>Thuja occidentalis Glоbosа</t>
  </si>
  <si>
    <t>хвойний чагарник</t>
  </si>
  <si>
    <t>61-80</t>
  </si>
  <si>
    <t>Туя західна ф. куляста, золотиста</t>
  </si>
  <si>
    <t>Thuja occidentalis Glоbosа Jantar</t>
  </si>
  <si>
    <t>Туя західна ф. золотистокінчикова</t>
  </si>
  <si>
    <t>Thuja occidentalis Aureo-spicata</t>
  </si>
  <si>
    <t>Ялина канадська ф. коніка</t>
  </si>
  <si>
    <t>Picea canadensis Conica</t>
  </si>
  <si>
    <t>листопадне дерево</t>
  </si>
  <si>
    <t>Malus sylvestris Mill.</t>
  </si>
  <si>
    <t>Цюцик М.С.</t>
  </si>
  <si>
    <t>Провідний інженер з лісовідновлення</t>
  </si>
  <si>
    <t>Державне підприємство "Львівський лісовий селекційно-насіннєвий центр"</t>
  </si>
  <si>
    <t>ДП "Львівський лісгосп"</t>
  </si>
  <si>
    <t>Контакти відповідальної особи       (П.І.Б.,тел., e-mail):</t>
  </si>
  <si>
    <t>головний лісничий Р.М. Коваль,начальник відділу Ліпіцька М.П. тел. 0676721847, e-mail: lviv.lisovuy@ukr.net</t>
  </si>
  <si>
    <t>0,1-1,0</t>
  </si>
  <si>
    <t>Стефанандра надрізанолиста</t>
  </si>
  <si>
    <t>Stephanandra incisa</t>
  </si>
  <si>
    <t>0,1-0,5</t>
  </si>
  <si>
    <t>М'якуш Ігор Іванович (096-943-90-95)</t>
  </si>
  <si>
    <t>Гол. л-чий Андрейців Ст. Мих.  (096-478-06-33)</t>
  </si>
  <si>
    <t>ДП "Славське ЛГ"</t>
  </si>
  <si>
    <t>Підприємство</t>
  </si>
  <si>
    <t>Інженер з лісовідновлення Церковник Ігор Богданович - 0967490406</t>
  </si>
  <si>
    <t>Інженер ліс. культур  Ференц Г.Д. тел. 0971298176</t>
  </si>
  <si>
    <t>ПРАЙС-ЛИСТ НА ЛІСОВИЙ ТА ДЕКОРАТИВНИЙ САДИВНИЙ МАТЕРІАЛ 2020р</t>
  </si>
  <si>
    <t>Луцко Роман Володимирович, 097-837-01-48, 032-52-42-035, e-mail: rawalishosp@ukr.net</t>
  </si>
  <si>
    <t>Горіх чорний</t>
  </si>
  <si>
    <t>Juglans nigra</t>
  </si>
  <si>
    <t>40,00</t>
  </si>
  <si>
    <t>Клен явір</t>
  </si>
  <si>
    <t>Acer pseudoplatanus</t>
  </si>
  <si>
    <t>1,0-2,0</t>
  </si>
  <si>
    <t>56,00</t>
  </si>
  <si>
    <t>70,00</t>
  </si>
  <si>
    <t>ПРАЙСИ НА ДЕКОРАТИВНИЙ САДИВНИЙ МАТЕРІАЛ ПО                                ДП "БОРИНСЬКЕ ЛГ"  
на  2020 рік</t>
  </si>
  <si>
    <t>в.о. директора НПП "Сколівські Бескиди"</t>
  </si>
  <si>
    <t>Приндак В.П. _____________</t>
  </si>
  <si>
    <t>до-20</t>
  </si>
  <si>
    <t>Кипарисовик горохоплодий ф. Булевард</t>
  </si>
  <si>
    <t>81-120</t>
  </si>
  <si>
    <t>Кипарисовик горохоплодий ф. Лавсона</t>
  </si>
  <si>
    <t>Chamaecyparis pisifera lawsoniána</t>
  </si>
  <si>
    <t>Туя західна ф. колоновидна (смарагд)</t>
  </si>
  <si>
    <t>Thuja occidentalis Glоbosа (Smaragd)</t>
  </si>
  <si>
    <t>80-120</t>
  </si>
  <si>
    <t>Туя західна ф.  Верескоподібна</t>
  </si>
  <si>
    <t>Thuja occidentalis ericoides</t>
  </si>
  <si>
    <t>Туя східна (біота)</t>
  </si>
  <si>
    <t>Thuja Aurea nana</t>
  </si>
  <si>
    <t xml:space="preserve">Picea glauca Conica
</t>
  </si>
  <si>
    <t>до - 20</t>
  </si>
  <si>
    <t>Hibíscus syríacus</t>
  </si>
  <si>
    <t>160-200</t>
  </si>
  <si>
    <t xml:space="preserve">Барбарис </t>
  </si>
  <si>
    <t>Weigela hortensis</t>
  </si>
  <si>
    <t>Vibúrnum ópulus</t>
  </si>
  <si>
    <t>180-220</t>
  </si>
  <si>
    <t>Сосна кедрова</t>
  </si>
  <si>
    <r>
      <t>Pinus cembra</t>
    </r>
    <r>
      <rPr>
        <sz val="14"/>
        <rFont val="Calibri"/>
        <family val="2"/>
      </rPr>
      <t xml:space="preserve"> L.</t>
    </r>
  </si>
  <si>
    <t>Яблуня дика (підщепа)</t>
  </si>
  <si>
    <t>Яблуня домашня (щеплена)</t>
  </si>
  <si>
    <t>Malus domestica Mill.</t>
  </si>
  <si>
    <t>Клен несправжньо-платановий (явір)</t>
  </si>
  <si>
    <t>41-80</t>
  </si>
  <si>
    <t>81-180</t>
  </si>
  <si>
    <t>Ялина європейська (смерека)</t>
  </si>
  <si>
    <t>Лепесевич І.М.</t>
  </si>
  <si>
    <t>К-сть, шт</t>
  </si>
  <si>
    <t>ПРАЙСИ НА ДЕКОРАТИВНИЙ САДИВНИЙ МАТЕРІАЛ ПО ДП "ДРОГОБИЦЬКИЙ ЛІСГОСП" ЛЬВІВСЬКОГО ОУЛМГ  НА  2020 Рік</t>
  </si>
  <si>
    <t>Прайс-лист на декоративний посадковий матеріал на 2020 рік</t>
  </si>
  <si>
    <t xml:space="preserve">          по   ДП  " Радехівське   ЛМГ  "  на  2020  рік</t>
  </si>
  <si>
    <t>ПРАЙСИ НА ДЕКОРАТИВНИЙ САДИВНИЙ МАТЕРІАЛ ПО ЛЬВІВСЬКОМУ ОУЛМГ 
НА  2020 рік</t>
  </si>
  <si>
    <t>ПРАЙСИ НА ДЕКОРАТИВНИЙ САДИВНИЙ МАТЕРІАЛ ПО ЛЬВІВСЬКОМУ ОУЛМГ 
НА  2020 Рік</t>
  </si>
  <si>
    <t>ПРАЙСИ НА ДЕКОРАТИВНИЙ САДИВНИЙ МАТЕРІАЛ  по  ДП "Жовкківський лісгосп"
 станом на  1. 01. 2020 року</t>
  </si>
  <si>
    <t>Juniperus sabina L.</t>
  </si>
  <si>
    <t>абрикос звичайний</t>
  </si>
  <si>
    <t>Аrmeniаca vulgaris Lam.</t>
  </si>
  <si>
    <t>гібіск сірійський</t>
  </si>
  <si>
    <t>Hibiscussyriacus L.</t>
  </si>
  <si>
    <t>бірючина звичайна</t>
  </si>
  <si>
    <t>Ligustrum vulgare L.</t>
  </si>
  <si>
    <t>дейція шорстка</t>
  </si>
  <si>
    <t>Deutziascabra Thunb.</t>
  </si>
  <si>
    <t>Бук лісовий</t>
  </si>
  <si>
    <t>Клен</t>
  </si>
  <si>
    <t>Плодові</t>
  </si>
  <si>
    <t>№п/п</t>
  </si>
  <si>
    <t>ВІК</t>
  </si>
  <si>
    <t>( років)</t>
  </si>
  <si>
    <t>( за 1 тис.шт)</t>
  </si>
  <si>
    <t>( за 1 тис.шт.)</t>
  </si>
  <si>
    <t>(  грн)</t>
  </si>
  <si>
    <t>( грн.)</t>
  </si>
  <si>
    <t>мікробіота перехреснопарна</t>
  </si>
  <si>
    <t>ПРАЙСИ НА ДЕКОРАТИВНИЙ САДИВНИЙ МАТЕРІАЛ ПО ДП"ТУРКІВСЬКЕ ЛГ" 
НА  2020 Рік</t>
  </si>
  <si>
    <t>Т.в.о.директора ДП "Бродівське ЛГ</t>
  </si>
  <si>
    <t>_________________ Ониськів О.Я.</t>
  </si>
  <si>
    <t>______________________2020 рік</t>
  </si>
  <si>
    <t>Прайс на декоративний посадковий матеріал по ДП "Бродівський лісгосп" на 2020 рік</t>
  </si>
  <si>
    <t>Собівартість</t>
  </si>
  <si>
    <t>коефіцієнт</t>
  </si>
  <si>
    <t>Криптомерія японська</t>
  </si>
  <si>
    <t>Thuja occidentalis Ericoides</t>
  </si>
  <si>
    <t>0,71-0,8</t>
  </si>
  <si>
    <t>Juniperus</t>
  </si>
  <si>
    <t>Барбарис Тунберга ф.пурпурнолиста формована</t>
  </si>
  <si>
    <t>Барбарис Тунберга</t>
  </si>
  <si>
    <t>Eunymus fortunei</t>
  </si>
  <si>
    <t>0,61-1,0</t>
  </si>
  <si>
    <t>Єріка -трава</t>
  </si>
  <si>
    <t>Керія японська</t>
  </si>
  <si>
    <t>Кизильник горизонтальний формований</t>
  </si>
  <si>
    <t>Мисак О.</t>
  </si>
  <si>
    <t>Пелиньо Федір Михайлович, моб. 0973128991, тел. (032)2346334, e-mail: llsnc@ukr.net</t>
  </si>
  <si>
    <t>Сіянці</t>
  </si>
  <si>
    <t>Псевдотсуга Мензіса</t>
  </si>
  <si>
    <t>Pseudotsuga Menziesii</t>
  </si>
  <si>
    <t>10-15</t>
  </si>
  <si>
    <t>20-25</t>
  </si>
  <si>
    <t>Pinus Sylvestris</t>
  </si>
  <si>
    <t>Сосна жорстка</t>
  </si>
  <si>
    <t>Pinus rigida</t>
  </si>
  <si>
    <t>40-50</t>
  </si>
  <si>
    <t>Cercidifilum japonicum</t>
  </si>
  <si>
    <t>30-40</t>
  </si>
  <si>
    <t>Гібіск сирійський</t>
  </si>
  <si>
    <t>50-60</t>
  </si>
  <si>
    <t>Гінкго двохлапатеве</t>
  </si>
  <si>
    <t>Ginkgo biloba</t>
  </si>
  <si>
    <t>Золотий дощ звичайний</t>
  </si>
  <si>
    <t>Laburnum anagyroides</t>
  </si>
  <si>
    <t>50-70</t>
  </si>
  <si>
    <t>Buxus semperviren</t>
  </si>
  <si>
    <t>25-30</t>
  </si>
  <si>
    <t>Сосна гірська</t>
  </si>
  <si>
    <t>Pinus mugo</t>
  </si>
  <si>
    <t>Туя західна ф. Колоновидна</t>
  </si>
  <si>
    <t>Туя західна ф. Золотистокінчикова</t>
  </si>
  <si>
    <t>45-55</t>
  </si>
  <si>
    <t>Туя західна ф. Куляста</t>
  </si>
  <si>
    <t>40-45</t>
  </si>
  <si>
    <t>Туя західна ф. Золотиста</t>
  </si>
  <si>
    <t>Ялина Енгельмана</t>
  </si>
  <si>
    <t>Picea engelmannii</t>
  </si>
  <si>
    <t>5-10</t>
  </si>
  <si>
    <t>Ялина колюча ф. голуба</t>
  </si>
  <si>
    <t>40-60</t>
  </si>
  <si>
    <t>35-40</t>
  </si>
  <si>
    <t>Ялівець козачий</t>
  </si>
  <si>
    <t>Туя східна</t>
  </si>
  <si>
    <t>Platycladus orientalis</t>
  </si>
  <si>
    <t>15-25</t>
  </si>
  <si>
    <t>Сосна Веймутова</t>
  </si>
  <si>
    <t>Pínus stróbus</t>
  </si>
  <si>
    <t>Сосна кедрова корейська</t>
  </si>
  <si>
    <t>Pínus koraiénsis</t>
  </si>
  <si>
    <t>Клен прирічковий</t>
  </si>
  <si>
    <t>Acer ginnala</t>
  </si>
  <si>
    <t>150-200</t>
  </si>
  <si>
    <t xml:space="preserve">Спірея японська </t>
  </si>
  <si>
    <t>90-100</t>
  </si>
  <si>
    <t>Церцiс європейський</t>
  </si>
  <si>
    <t>Cercis siliquastrum</t>
  </si>
  <si>
    <t>25-35</t>
  </si>
  <si>
    <t>Кунінгамія ланцетолиста</t>
  </si>
  <si>
    <t>Піон деревовидний</t>
  </si>
  <si>
    <t>Paeonia suffruticosa</t>
  </si>
  <si>
    <t>Táxus baccáta</t>
  </si>
  <si>
    <t>Прайс-лист на лісовий та декоративний садивний матеріал на 2020 рік</t>
  </si>
  <si>
    <t xml:space="preserve">Прайс-лист на садивний матеріал на 2020 рік </t>
  </si>
  <si>
    <t xml:space="preserve"> по НПП "Сколівські Бескиди"</t>
  </si>
  <si>
    <t>(весна, 2020 р)</t>
  </si>
  <si>
    <t>81400,Львівська обл. м.Самбір, вул.Є.Коновальця,15   sambirlis@i.ua</t>
  </si>
  <si>
    <t xml:space="preserve">Кульчицький Юрій Дмитрович (декоративний посад.матеріал) моб.тел.  0675868986 м.Рудки  </t>
  </si>
  <si>
    <t xml:space="preserve">Залога Андрій Михайлович (садивний матеріал) моб.тел. 0679050596 м.Комарно   </t>
  </si>
  <si>
    <t>до 1м.</t>
  </si>
  <si>
    <t>туя східна Біота</t>
  </si>
  <si>
    <t>Biota orientalis</t>
  </si>
  <si>
    <t>ялина колюча ф.срібляста</t>
  </si>
  <si>
    <t>Picea pungens Glauca</t>
  </si>
  <si>
    <t>ялиця одноколірна</t>
  </si>
  <si>
    <t>Abies concolor</t>
  </si>
  <si>
    <t>Hibiscus</t>
  </si>
  <si>
    <t>барбарис звичайний</t>
  </si>
  <si>
    <t>ligustrum vulgare</t>
  </si>
  <si>
    <t>Кизил</t>
  </si>
  <si>
    <t>Cornus mas</t>
  </si>
  <si>
    <t>1-1,5 м.</t>
  </si>
  <si>
    <t>Калина</t>
  </si>
  <si>
    <t>viburnum</t>
  </si>
  <si>
    <r>
      <t>Pinus sylvestris</t>
    </r>
    <r>
      <rPr>
        <sz val="9"/>
        <color indexed="63"/>
        <rFont val="Times New Roman"/>
        <family val="1"/>
      </rPr>
      <t> L.</t>
    </r>
  </si>
  <si>
    <t>50 тис</t>
  </si>
  <si>
    <t>Ялина</t>
  </si>
  <si>
    <t>Picea</t>
  </si>
  <si>
    <t>40 тис.</t>
  </si>
  <si>
    <t>Модрина</t>
  </si>
  <si>
    <t>Larix</t>
  </si>
  <si>
    <t>10 тис</t>
  </si>
  <si>
    <t>Quercus</t>
  </si>
  <si>
    <t>тв.</t>
  </si>
  <si>
    <t>30 тис</t>
  </si>
  <si>
    <t xml:space="preserve">Прайс – лист
                                                                    на декоративний посадковий матеріал (саджанці)  по ДП "Золочівський лісгосп"    на 2020 рік                                                                                                                              Повзанюк Ігор Михайлович (067-743-95-54)
</t>
  </si>
  <si>
    <t>айва японська</t>
  </si>
  <si>
    <t xml:space="preserve">                                                             </t>
  </si>
  <si>
    <t>ПРАЙС-ЛИСТ</t>
  </si>
  <si>
    <t>на декоративний посадковий матеріал ( саджанці)( ціни вказані за 1( одну) штуку</t>
  </si>
  <si>
    <t>Висота</t>
  </si>
  <si>
    <t>м</t>
  </si>
  <si>
    <t>до</t>
  </si>
  <si>
    <t>0,5м</t>
  </si>
  <si>
    <t>від0,51м</t>
  </si>
  <si>
    <t>до0,9 м</t>
  </si>
  <si>
    <t>від0,51м до 0,9м</t>
  </si>
  <si>
    <t>від0,91</t>
  </si>
  <si>
    <t>до1,4</t>
  </si>
  <si>
    <t>від1,41</t>
  </si>
  <si>
    <t>до1,9</t>
  </si>
  <si>
    <t>від 1,41 до1,9</t>
  </si>
  <si>
    <t>Від1,91м і більше</t>
  </si>
  <si>
    <t>Від 1,91 і</t>
  </si>
  <si>
    <t>білш</t>
  </si>
  <si>
    <t>Ціна</t>
  </si>
  <si>
    <r>
      <t>бе</t>
    </r>
    <r>
      <rPr>
        <i/>
        <sz val="10"/>
        <color indexed="8"/>
        <rFont val="Calibri"/>
        <family val="2"/>
      </rPr>
      <t xml:space="preserve">зПДВ </t>
    </r>
  </si>
  <si>
    <t xml:space="preserve">Ціна з </t>
  </si>
  <si>
    <t>Ялина голуба</t>
  </si>
  <si>
    <t>Ф. колоновидна</t>
  </si>
  <si>
    <t>Туя західна ф.вереск.золотиста</t>
  </si>
  <si>
    <t>Туя західна ф.окаймлена</t>
  </si>
  <si>
    <t>Туя західна ( звичайна)</t>
  </si>
  <si>
    <t>Плодові ( ябл,слива,вишня, черешня</t>
  </si>
  <si>
    <t>до 20 см</t>
  </si>
  <si>
    <t>20 см і більше</t>
  </si>
  <si>
    <t>Ялівець повзучий</t>
  </si>
  <si>
    <t>Ялівець окаймлений</t>
  </si>
  <si>
    <t>Каштан кінський</t>
  </si>
  <si>
    <t>Магонія падуболиста</t>
  </si>
  <si>
    <t>Горіх грецький</t>
  </si>
  <si>
    <t>Спірея біла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</si>
</sst>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;[Red]0.0"/>
    <numFmt numFmtId="183" formatCode="&quot;Так&quot;;&quot;Так&quot;;&quot;Ні&quot;"/>
    <numFmt numFmtId="184" formatCode="&quot;True&quot;;&quot;True&quot;;&quot;False&quot;"/>
    <numFmt numFmtId="185" formatCode="&quot;Увімк&quot;;&quot;Увімк&quot;;&quot;Вимк&quot;"/>
    <numFmt numFmtId="186" formatCode="[$¥€-2]\ ###,000_);[Red]\([$€-2]\ ###,000\)"/>
    <numFmt numFmtId="187" formatCode="[$-422]General"/>
    <numFmt numFmtId="188" formatCode="[$-422]0.0"/>
    <numFmt numFmtId="189" formatCode="[$-422]0.00"/>
    <numFmt numFmtId="190" formatCode="[$-422]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Arial Cyr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name val="Times New Roman"/>
      <family val="1"/>
    </font>
    <font>
      <b/>
      <sz val="2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i/>
      <sz val="9"/>
      <name val="Arial"/>
      <family val="2"/>
    </font>
    <font>
      <b/>
      <sz val="14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sz val="12"/>
      <color indexed="12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i/>
      <sz val="9"/>
      <name val="Times New Roman"/>
      <family val="1"/>
    </font>
    <font>
      <sz val="9"/>
      <color indexed="63"/>
      <name val="Times New Roman"/>
      <family val="1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63"/>
      <name val="Arial"/>
      <family val="2"/>
    </font>
    <font>
      <i/>
      <sz val="9"/>
      <color indexed="63"/>
      <name val="Arial"/>
      <family val="2"/>
    </font>
    <font>
      <i/>
      <sz val="14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63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i/>
      <sz val="10"/>
      <color rgb="FF222222"/>
      <name val="Arial"/>
      <family val="2"/>
    </font>
    <font>
      <i/>
      <sz val="9"/>
      <color rgb="FF222222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222222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rgb="FF000000"/>
      </bottom>
    </border>
    <border>
      <left style="medium"/>
      <right style="thin"/>
      <top style="thin">
        <color rgb="FF000000"/>
      </top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>
        <color rgb="FF000000"/>
      </bottom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187" fontId="76" fillId="0" borderId="0">
      <alignment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1" applyNumberFormat="0" applyAlignment="0" applyProtection="0"/>
    <xf numFmtId="9" fontId="1" fillId="0" borderId="0" applyFont="0" applyFill="0" applyBorder="0" applyAlignment="0" applyProtection="0"/>
    <xf numFmtId="0" fontId="78" fillId="26" borderId="0" applyNumberFormat="0" applyBorder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>
      <alignment/>
      <protection/>
    </xf>
    <xf numFmtId="0" fontId="82" fillId="0" borderId="5" applyNumberFormat="0" applyFill="0" applyAlignment="0" applyProtection="0"/>
    <xf numFmtId="0" fontId="83" fillId="27" borderId="6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29" borderId="1" applyNumberFormat="0" applyAlignment="0" applyProtection="0"/>
    <xf numFmtId="0" fontId="6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0" borderId="0" applyNumberFormat="0" applyBorder="0" applyAlignment="0" applyProtection="0"/>
    <xf numFmtId="0" fontId="1" fillId="31" borderId="8" applyNumberFormat="0" applyFont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center" wrapText="1"/>
    </xf>
    <xf numFmtId="2" fontId="93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4" fillId="0" borderId="0" xfId="0" applyNumberFormat="1" applyFont="1" applyAlignment="1">
      <alignment horizontal="left" vertical="center" wrapText="1"/>
    </xf>
    <xf numFmtId="0" fontId="0" fillId="0" borderId="20" xfId="0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21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4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21" xfId="0" applyFont="1" applyBorder="1" applyAlignment="1">
      <alignment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/>
    </xf>
    <xf numFmtId="2" fontId="25" fillId="0" borderId="24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5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2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56">
      <alignment/>
      <protection/>
    </xf>
    <xf numFmtId="0" fontId="3" fillId="0" borderId="20" xfId="56" applyFont="1" applyBorder="1">
      <alignment/>
      <protection/>
    </xf>
    <xf numFmtId="0" fontId="3" fillId="0" borderId="23" xfId="56" applyFont="1" applyBorder="1">
      <alignment/>
      <protection/>
    </xf>
    <xf numFmtId="0" fontId="3" fillId="0" borderId="15" xfId="56" applyFont="1" applyBorder="1">
      <alignment/>
      <protection/>
    </xf>
    <xf numFmtId="0" fontId="6" fillId="0" borderId="15" xfId="56" applyFont="1" applyBorder="1">
      <alignment/>
      <protection/>
    </xf>
    <xf numFmtId="0" fontId="3" fillId="0" borderId="26" xfId="56" applyFont="1" applyBorder="1">
      <alignment/>
      <protection/>
    </xf>
    <xf numFmtId="0" fontId="3" fillId="0" borderId="27" xfId="56" applyFont="1" applyBorder="1">
      <alignment/>
      <protection/>
    </xf>
    <xf numFmtId="0" fontId="3" fillId="0" borderId="28" xfId="56" applyFont="1" applyBorder="1">
      <alignment/>
      <protection/>
    </xf>
    <xf numFmtId="0" fontId="6" fillId="0" borderId="28" xfId="56" applyFont="1" applyBorder="1">
      <alignment/>
      <protection/>
    </xf>
    <xf numFmtId="9" fontId="6" fillId="0" borderId="28" xfId="56" applyNumberFormat="1" applyFont="1" applyBorder="1" applyAlignment="1">
      <alignment horizontal="center"/>
      <protection/>
    </xf>
    <xf numFmtId="0" fontId="3" fillId="0" borderId="29" xfId="56" applyFont="1" applyBorder="1">
      <alignment/>
      <protection/>
    </xf>
    <xf numFmtId="0" fontId="3" fillId="0" borderId="30" xfId="56" applyFont="1" applyBorder="1">
      <alignment/>
      <protection/>
    </xf>
    <xf numFmtId="0" fontId="3" fillId="0" borderId="25" xfId="56" applyFont="1" applyBorder="1">
      <alignment/>
      <protection/>
    </xf>
    <xf numFmtId="0" fontId="6" fillId="0" borderId="25" xfId="56" applyBorder="1">
      <alignment/>
      <protection/>
    </xf>
    <xf numFmtId="0" fontId="6" fillId="0" borderId="20" xfId="56" applyBorder="1">
      <alignment/>
      <protection/>
    </xf>
    <xf numFmtId="0" fontId="6" fillId="0" borderId="23" xfId="56" applyBorder="1">
      <alignment/>
      <protection/>
    </xf>
    <xf numFmtId="0" fontId="6" fillId="0" borderId="23" xfId="56" applyFont="1" applyBorder="1">
      <alignment/>
      <protection/>
    </xf>
    <xf numFmtId="0" fontId="6" fillId="0" borderId="10" xfId="56" applyBorder="1" applyAlignment="1">
      <alignment horizontal="center"/>
      <protection/>
    </xf>
    <xf numFmtId="180" fontId="6" fillId="0" borderId="10" xfId="56" applyNumberFormat="1" applyBorder="1" applyAlignment="1">
      <alignment horizontal="center"/>
      <protection/>
    </xf>
    <xf numFmtId="2" fontId="6" fillId="0" borderId="10" xfId="56" applyNumberFormat="1" applyBorder="1" applyAlignment="1">
      <alignment horizontal="center"/>
      <protection/>
    </xf>
    <xf numFmtId="2" fontId="6" fillId="0" borderId="10" xfId="56" applyNumberFormat="1" applyBorder="1">
      <alignment/>
      <protection/>
    </xf>
    <xf numFmtId="0" fontId="6" fillId="0" borderId="21" xfId="56" applyFont="1" applyBorder="1">
      <alignment/>
      <protection/>
    </xf>
    <xf numFmtId="0" fontId="6" fillId="0" borderId="22" xfId="56" applyBorder="1">
      <alignment/>
      <protection/>
    </xf>
    <xf numFmtId="0" fontId="6" fillId="0" borderId="21" xfId="56" applyBorder="1">
      <alignment/>
      <protection/>
    </xf>
    <xf numFmtId="0" fontId="6" fillId="0" borderId="26" xfId="56" applyBorder="1">
      <alignment/>
      <protection/>
    </xf>
    <xf numFmtId="0" fontId="6" fillId="0" borderId="27" xfId="56" applyBorder="1">
      <alignment/>
      <protection/>
    </xf>
    <xf numFmtId="0" fontId="6" fillId="0" borderId="15" xfId="56" applyBorder="1" applyAlignment="1">
      <alignment horizontal="center"/>
      <protection/>
    </xf>
    <xf numFmtId="0" fontId="6" fillId="0" borderId="22" xfId="56" applyFill="1" applyBorder="1">
      <alignment/>
      <protection/>
    </xf>
    <xf numFmtId="0" fontId="6" fillId="0" borderId="24" xfId="56" applyBorder="1">
      <alignment/>
      <protection/>
    </xf>
    <xf numFmtId="2" fontId="6" fillId="0" borderId="15" xfId="56" applyNumberFormat="1" applyBorder="1" applyAlignment="1">
      <alignment horizontal="center"/>
      <protection/>
    </xf>
    <xf numFmtId="2" fontId="6" fillId="0" borderId="15" xfId="56" applyNumberFormat="1" applyBorder="1">
      <alignment/>
      <protection/>
    </xf>
    <xf numFmtId="0" fontId="6" fillId="0" borderId="31" xfId="56" applyBorder="1">
      <alignment/>
      <protection/>
    </xf>
    <xf numFmtId="0" fontId="6" fillId="0" borderId="31" xfId="56" applyBorder="1" applyAlignment="1">
      <alignment horizontal="center"/>
      <protection/>
    </xf>
    <xf numFmtId="0" fontId="6" fillId="0" borderId="20" xfId="56" applyBorder="1" applyAlignment="1">
      <alignment horizontal="center"/>
      <protection/>
    </xf>
    <xf numFmtId="0" fontId="6" fillId="0" borderId="15" xfId="56" applyBorder="1">
      <alignment/>
      <protection/>
    </xf>
    <xf numFmtId="2" fontId="6" fillId="0" borderId="23" xfId="56" applyNumberFormat="1" applyBorder="1">
      <alignment/>
      <protection/>
    </xf>
    <xf numFmtId="0" fontId="6" fillId="0" borderId="0" xfId="56" applyBorder="1">
      <alignment/>
      <protection/>
    </xf>
    <xf numFmtId="0" fontId="6" fillId="0" borderId="25" xfId="56" applyBorder="1" applyAlignment="1">
      <alignment horizontal="center"/>
      <protection/>
    </xf>
    <xf numFmtId="0" fontId="6" fillId="0" borderId="0" xfId="56" applyBorder="1" applyAlignment="1">
      <alignment horizontal="center"/>
      <protection/>
    </xf>
    <xf numFmtId="2" fontId="6" fillId="0" borderId="29" xfId="56" applyNumberFormat="1" applyBorder="1" applyAlignment="1">
      <alignment horizontal="center"/>
      <protection/>
    </xf>
    <xf numFmtId="2" fontId="6" fillId="0" borderId="25" xfId="56" applyNumberFormat="1" applyBorder="1">
      <alignment/>
      <protection/>
    </xf>
    <xf numFmtId="2" fontId="6" fillId="0" borderId="30" xfId="56" applyNumberFormat="1" applyBorder="1">
      <alignment/>
      <protection/>
    </xf>
    <xf numFmtId="0" fontId="6" fillId="0" borderId="29" xfId="56" applyBorder="1">
      <alignment/>
      <protection/>
    </xf>
    <xf numFmtId="0" fontId="6" fillId="0" borderId="30" xfId="56" applyBorder="1">
      <alignment/>
      <protection/>
    </xf>
    <xf numFmtId="0" fontId="6" fillId="0" borderId="32" xfId="56" applyBorder="1">
      <alignment/>
      <protection/>
    </xf>
    <xf numFmtId="0" fontId="6" fillId="0" borderId="29" xfId="56" applyBorder="1" applyAlignment="1">
      <alignment horizontal="center"/>
      <protection/>
    </xf>
    <xf numFmtId="2" fontId="6" fillId="0" borderId="25" xfId="56" applyNumberFormat="1" applyBorder="1" applyAlignment="1">
      <alignment horizontal="center"/>
      <protection/>
    </xf>
    <xf numFmtId="2" fontId="6" fillId="0" borderId="32" xfId="56" applyNumberFormat="1" applyBorder="1">
      <alignment/>
      <protection/>
    </xf>
    <xf numFmtId="0" fontId="6" fillId="0" borderId="20" xfId="56" applyFill="1" applyBorder="1">
      <alignment/>
      <protection/>
    </xf>
    <xf numFmtId="2" fontId="6" fillId="0" borderId="21" xfId="56" applyNumberFormat="1" applyBorder="1" applyAlignment="1">
      <alignment horizontal="center"/>
      <protection/>
    </xf>
    <xf numFmtId="2" fontId="6" fillId="0" borderId="30" xfId="56" applyNumberFormat="1" applyBorder="1" applyAlignment="1">
      <alignment horizontal="center"/>
      <protection/>
    </xf>
    <xf numFmtId="0" fontId="6" fillId="0" borderId="26" xfId="56" applyFill="1" applyBorder="1">
      <alignment/>
      <protection/>
    </xf>
    <xf numFmtId="2" fontId="6" fillId="0" borderId="10" xfId="56" applyNumberFormat="1" applyFill="1" applyBorder="1">
      <alignment/>
      <protection/>
    </xf>
    <xf numFmtId="0" fontId="2" fillId="0" borderId="0" xfId="56" applyFont="1">
      <alignment/>
      <protection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9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43" applyFont="1" applyFill="1" applyBorder="1" applyAlignment="1" applyProtection="1">
      <alignment vertical="center" wrapText="1"/>
      <protection/>
    </xf>
    <xf numFmtId="0" fontId="29" fillId="0" borderId="0" xfId="43" applyFont="1" applyFill="1" applyBorder="1" applyAlignment="1" applyProtection="1">
      <alignment vertical="center" wrapText="1"/>
      <protection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95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left" vertical="top" wrapText="1"/>
    </xf>
    <xf numFmtId="0" fontId="9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96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15" fillId="0" borderId="10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8" fillId="33" borderId="10" xfId="50" applyFont="1" applyFill="1" applyBorder="1" applyAlignment="1">
      <alignment horizontal="center"/>
      <protection/>
    </xf>
    <xf numFmtId="0" fontId="18" fillId="33" borderId="10" xfId="50" applyFont="1" applyFill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top" wrapText="1"/>
      <protection/>
    </xf>
    <xf numFmtId="0" fontId="34" fillId="0" borderId="0" xfId="50" applyFont="1">
      <alignment/>
      <protection/>
    </xf>
    <xf numFmtId="0" fontId="11" fillId="0" borderId="10" xfId="50" applyFont="1" applyBorder="1" applyAlignment="1">
      <alignment horizontal="center"/>
      <protection/>
    </xf>
    <xf numFmtId="180" fontId="11" fillId="0" borderId="10" xfId="50" applyNumberFormat="1" applyFont="1" applyBorder="1" applyAlignment="1">
      <alignment horizontal="center" vertical="top" wrapText="1"/>
      <protection/>
    </xf>
    <xf numFmtId="0" fontId="34" fillId="0" borderId="10" xfId="50" applyFont="1" applyBorder="1" applyAlignment="1">
      <alignment horizontal="left" vertical="top" wrapText="1"/>
      <protection/>
    </xf>
    <xf numFmtId="0" fontId="34" fillId="0" borderId="10" xfId="50" applyFont="1" applyBorder="1">
      <alignment/>
      <protection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37" fillId="0" borderId="15" xfId="0" applyFont="1" applyFill="1" applyBorder="1" applyAlignment="1">
      <alignment horizontal="left" vertical="top"/>
    </xf>
    <xf numFmtId="0" fontId="37" fillId="0" borderId="15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/>
    </xf>
    <xf numFmtId="0" fontId="65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43" applyFont="1" applyBorder="1" applyAlignment="1" applyProtection="1">
      <alignment horizontal="center" wrapText="1"/>
      <protection/>
    </xf>
    <xf numFmtId="0" fontId="29" fillId="0" borderId="10" xfId="0" applyFont="1" applyBorder="1" applyAlignment="1">
      <alignment horizontal="center" vertical="top"/>
    </xf>
    <xf numFmtId="0" fontId="17" fillId="0" borderId="0" xfId="56" applyFont="1">
      <alignment/>
      <protection/>
    </xf>
    <xf numFmtId="0" fontId="17" fillId="0" borderId="22" xfId="56" applyFont="1" applyBorder="1">
      <alignment/>
      <protection/>
    </xf>
    <xf numFmtId="0" fontId="12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102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11" fillId="0" borderId="10" xfId="50" applyNumberFormat="1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left" wrapText="1"/>
    </xf>
    <xf numFmtId="0" fontId="103" fillId="0" borderId="35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104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4" fillId="0" borderId="39" xfId="0" applyFont="1" applyBorder="1" applyAlignment="1">
      <alignment horizontal="center"/>
    </xf>
    <xf numFmtId="0" fontId="104" fillId="0" borderId="40" xfId="0" applyFont="1" applyBorder="1" applyAlignment="1">
      <alignment horizontal="center"/>
    </xf>
    <xf numFmtId="187" fontId="76" fillId="0" borderId="0" xfId="33">
      <alignment/>
      <protection/>
    </xf>
    <xf numFmtId="187" fontId="76" fillId="0" borderId="0" xfId="33" applyBorder="1" applyAlignment="1">
      <alignment horizontal="center"/>
      <protection/>
    </xf>
    <xf numFmtId="187" fontId="76" fillId="0" borderId="0" xfId="33" applyAlignment="1">
      <alignment horizontal="center"/>
      <protection/>
    </xf>
    <xf numFmtId="187" fontId="105" fillId="0" borderId="41" xfId="33" applyFont="1" applyBorder="1" applyAlignment="1">
      <alignment horizontal="center"/>
      <protection/>
    </xf>
    <xf numFmtId="49" fontId="106" fillId="0" borderId="41" xfId="33" applyNumberFormat="1" applyFont="1" applyBorder="1" applyAlignment="1">
      <alignment horizontal="center" vertical="center" wrapText="1"/>
      <protection/>
    </xf>
    <xf numFmtId="49" fontId="76" fillId="0" borderId="41" xfId="33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188" fontId="76" fillId="0" borderId="41" xfId="33" applyNumberFormat="1" applyFont="1" applyBorder="1" applyAlignment="1">
      <alignment horizontal="center" vertical="center" wrapText="1"/>
      <protection/>
    </xf>
    <xf numFmtId="189" fontId="76" fillId="0" borderId="41" xfId="33" applyNumberFormat="1" applyFont="1" applyBorder="1" applyAlignment="1">
      <alignment horizontal="center" vertical="center" wrapText="1"/>
      <protection/>
    </xf>
    <xf numFmtId="190" fontId="76" fillId="0" borderId="41" xfId="33" applyNumberFormat="1" applyFont="1" applyBorder="1" applyAlignment="1">
      <alignment horizontal="center" vertical="center" wrapText="1"/>
      <protection/>
    </xf>
    <xf numFmtId="188" fontId="76" fillId="0" borderId="41" xfId="33" applyNumberFormat="1" applyFont="1" applyBorder="1" applyAlignment="1">
      <alignment horizontal="left" vertical="center" wrapText="1" indent="1"/>
      <protection/>
    </xf>
    <xf numFmtId="49" fontId="76" fillId="34" borderId="41" xfId="33" applyNumberFormat="1" applyFont="1" applyFill="1" applyBorder="1" applyAlignment="1">
      <alignment horizontal="center" vertical="center" wrapText="1"/>
      <protection/>
    </xf>
    <xf numFmtId="49" fontId="76" fillId="0" borderId="41" xfId="33" applyNumberFormat="1" applyFont="1" applyFill="1" applyBorder="1" applyAlignment="1">
      <alignment horizontal="center" vertical="center" wrapText="1"/>
      <protection/>
    </xf>
    <xf numFmtId="187" fontId="76" fillId="0" borderId="41" xfId="33" applyFont="1" applyBorder="1" applyAlignment="1">
      <alignment horizontal="center"/>
      <protection/>
    </xf>
    <xf numFmtId="187" fontId="76" fillId="0" borderId="41" xfId="33" applyFont="1" applyBorder="1" applyAlignment="1">
      <alignment horizontal="center" vertical="center" wrapText="1"/>
      <protection/>
    </xf>
    <xf numFmtId="49" fontId="76" fillId="0" borderId="0" xfId="33" applyNumberFormat="1" applyFont="1" applyFill="1" applyBorder="1" applyAlignment="1">
      <alignment horizontal="center" vertical="center" wrapText="1"/>
      <protection/>
    </xf>
    <xf numFmtId="187" fontId="76" fillId="0" borderId="0" xfId="33" applyFont="1" applyBorder="1">
      <alignment/>
      <protection/>
    </xf>
    <xf numFmtId="49" fontId="76" fillId="0" borderId="0" xfId="33" applyNumberFormat="1" applyFont="1" applyBorder="1" applyAlignment="1">
      <alignment horizontal="center" vertical="center" wrapText="1"/>
      <protection/>
    </xf>
    <xf numFmtId="189" fontId="76" fillId="0" borderId="0" xfId="33" applyNumberFormat="1" applyFont="1" applyBorder="1" applyAlignment="1">
      <alignment horizontal="center" vertical="center" wrapText="1"/>
      <protection/>
    </xf>
    <xf numFmtId="187" fontId="76" fillId="0" borderId="0" xfId="33" applyFont="1">
      <alignment/>
      <protection/>
    </xf>
    <xf numFmtId="49" fontId="76" fillId="0" borderId="0" xfId="33" applyNumberFormat="1" applyFill="1" applyBorder="1" applyAlignment="1">
      <alignment horizontal="justify" vertical="center" wrapText="1"/>
      <protection/>
    </xf>
    <xf numFmtId="0" fontId="0" fillId="0" borderId="10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08" fillId="0" borderId="0" xfId="0" applyFont="1" applyAlignment="1">
      <alignment vertical="center"/>
    </xf>
    <xf numFmtId="0" fontId="109" fillId="0" borderId="36" xfId="0" applyFont="1" applyBorder="1" applyAlignment="1">
      <alignment vertical="center" wrapText="1"/>
    </xf>
    <xf numFmtId="0" fontId="94" fillId="0" borderId="35" xfId="0" applyFont="1" applyBorder="1" applyAlignment="1">
      <alignment vertical="center" wrapText="1"/>
    </xf>
    <xf numFmtId="0" fontId="109" fillId="0" borderId="35" xfId="0" applyFont="1" applyBorder="1" applyAlignment="1">
      <alignment vertical="center" wrapText="1"/>
    </xf>
    <xf numFmtId="0" fontId="110" fillId="0" borderId="38" xfId="0" applyFont="1" applyBorder="1" applyAlignment="1">
      <alignment vertical="center" wrapText="1"/>
    </xf>
    <xf numFmtId="0" fontId="110" fillId="0" borderId="35" xfId="0" applyFont="1" applyBorder="1" applyAlignment="1">
      <alignment vertical="center" wrapText="1"/>
    </xf>
    <xf numFmtId="0" fontId="111" fillId="0" borderId="38" xfId="0" applyFont="1" applyBorder="1" applyAlignment="1">
      <alignment vertical="center" wrapText="1"/>
    </xf>
    <xf numFmtId="0" fontId="111" fillId="0" borderId="35" xfId="0" applyFont="1" applyBorder="1" applyAlignment="1">
      <alignment vertical="center" wrapText="1"/>
    </xf>
    <xf numFmtId="0" fontId="109" fillId="0" borderId="38" xfId="0" applyFont="1" applyBorder="1" applyAlignment="1">
      <alignment vertical="center" wrapText="1"/>
    </xf>
    <xf numFmtId="0" fontId="112" fillId="0" borderId="36" xfId="0" applyFont="1" applyBorder="1" applyAlignment="1">
      <alignment vertical="center" wrapText="1"/>
    </xf>
    <xf numFmtId="0" fontId="88" fillId="0" borderId="35" xfId="0" applyFont="1" applyBorder="1" applyAlignment="1">
      <alignment vertical="center" wrapText="1"/>
    </xf>
    <xf numFmtId="0" fontId="113" fillId="0" borderId="35" xfId="0" applyFont="1" applyBorder="1" applyAlignment="1">
      <alignment vertical="center" wrapText="1"/>
    </xf>
    <xf numFmtId="0" fontId="112" fillId="0" borderId="42" xfId="0" applyFont="1" applyBorder="1" applyAlignment="1">
      <alignment vertical="center" wrapText="1"/>
    </xf>
    <xf numFmtId="0" fontId="111" fillId="0" borderId="36" xfId="0" applyFont="1" applyBorder="1" applyAlignment="1">
      <alignment vertical="center" wrapText="1"/>
    </xf>
    <xf numFmtId="0" fontId="102" fillId="0" borderId="35" xfId="0" applyFont="1" applyBorder="1" applyAlignment="1">
      <alignment vertical="center" wrapText="1"/>
    </xf>
    <xf numFmtId="0" fontId="109" fillId="0" borderId="42" xfId="0" applyFont="1" applyBorder="1" applyAlignment="1">
      <alignment vertical="center" wrapText="1"/>
    </xf>
    <xf numFmtId="0" fontId="94" fillId="0" borderId="38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center" wrapText="1"/>
    </xf>
    <xf numFmtId="0" fontId="23" fillId="32" borderId="22" xfId="43" applyFont="1" applyFill="1" applyBorder="1" applyAlignment="1" applyProtection="1">
      <alignment horizontal="center" vertical="center" wrapText="1"/>
      <protection/>
    </xf>
    <xf numFmtId="0" fontId="23" fillId="32" borderId="24" xfId="43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93" fillId="0" borderId="15" xfId="0" applyFont="1" applyBorder="1" applyAlignment="1">
      <alignment horizontal="left" vertical="center" wrapText="1"/>
    </xf>
    <xf numFmtId="0" fontId="93" fillId="0" borderId="25" xfId="0" applyFont="1" applyBorder="1" applyAlignment="1">
      <alignment horizontal="left" vertical="center" wrapText="1"/>
    </xf>
    <xf numFmtId="0" fontId="98" fillId="0" borderId="15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center" wrapText="1"/>
    </xf>
    <xf numFmtId="187" fontId="105" fillId="0" borderId="41" xfId="33" applyFont="1" applyFill="1" applyBorder="1" applyAlignment="1">
      <alignment horizontal="center"/>
      <protection/>
    </xf>
    <xf numFmtId="49" fontId="106" fillId="0" borderId="41" xfId="33" applyNumberFormat="1" applyFont="1" applyFill="1" applyBorder="1" applyAlignment="1">
      <alignment horizontal="center" vertical="center" wrapText="1"/>
      <protection/>
    </xf>
    <xf numFmtId="187" fontId="76" fillId="0" borderId="0" xfId="33" applyFill="1" applyBorder="1" applyAlignment="1">
      <alignment horizontal="center"/>
      <protection/>
    </xf>
    <xf numFmtId="187" fontId="105" fillId="0" borderId="45" xfId="33" applyFont="1" applyFill="1" applyBorder="1" applyAlignment="1">
      <alignment horizontal="center"/>
      <protection/>
    </xf>
    <xf numFmtId="0" fontId="1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0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10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38" xfId="0" applyBorder="1" applyAlignment="1">
      <alignment vertical="center" wrapText="1"/>
    </xf>
    <xf numFmtId="0" fontId="15" fillId="0" borderId="14" xfId="0" applyFont="1" applyBorder="1" applyAlignment="1">
      <alignment horizontal="center" vertical="top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/>
    </xf>
    <xf numFmtId="0" fontId="102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0" borderId="1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51" xfId="0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0" xfId="43" applyFont="1" applyFill="1" applyBorder="1" applyAlignment="1" applyProtection="1">
      <alignment horizontal="center" vertical="center" wrapText="1"/>
      <protection/>
    </xf>
    <xf numFmtId="0" fontId="23" fillId="33" borderId="10" xfId="43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32" borderId="22" xfId="43" applyFont="1" applyFill="1" applyBorder="1" applyAlignment="1" applyProtection="1">
      <alignment horizontal="center" vertical="center" wrapText="1"/>
      <protection/>
    </xf>
    <xf numFmtId="0" fontId="21" fillId="32" borderId="24" xfId="43" applyFont="1" applyFill="1" applyBorder="1" applyAlignment="1" applyProtection="1">
      <alignment horizontal="center" vertical="center" wrapText="1"/>
      <protection/>
    </xf>
    <xf numFmtId="0" fontId="21" fillId="32" borderId="31" xfId="43" applyFont="1" applyFill="1" applyBorder="1" applyAlignment="1" applyProtection="1">
      <alignment horizontal="center" vertical="center" wrapText="1"/>
      <protection/>
    </xf>
    <xf numFmtId="0" fontId="21" fillId="32" borderId="21" xfId="43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88" fillId="0" borderId="50" xfId="0" applyFont="1" applyBorder="1" applyAlignment="1">
      <alignment vertical="center" wrapText="1"/>
    </xf>
    <xf numFmtId="0" fontId="88" fillId="0" borderId="36" xfId="0" applyFont="1" applyBorder="1" applyAlignment="1">
      <alignment vertical="center" wrapText="1"/>
    </xf>
    <xf numFmtId="0" fontId="111" fillId="0" borderId="50" xfId="0" applyFont="1" applyBorder="1" applyAlignment="1">
      <alignment vertical="center" wrapText="1"/>
    </xf>
    <xf numFmtId="0" fontId="111" fillId="0" borderId="36" xfId="0" applyFont="1" applyBorder="1" applyAlignment="1">
      <alignment vertical="center" wrapText="1"/>
    </xf>
    <xf numFmtId="0" fontId="88" fillId="0" borderId="52" xfId="0" applyFont="1" applyBorder="1" applyAlignment="1">
      <alignment vertical="center" wrapText="1"/>
    </xf>
    <xf numFmtId="0" fontId="88" fillId="0" borderId="33" xfId="0" applyFont="1" applyBorder="1" applyAlignment="1">
      <alignment vertical="center" wrapText="1"/>
    </xf>
    <xf numFmtId="0" fontId="109" fillId="0" borderId="42" xfId="0" applyFont="1" applyBorder="1" applyAlignment="1">
      <alignment vertical="center" wrapText="1"/>
    </xf>
    <xf numFmtId="0" fontId="109" fillId="0" borderId="36" xfId="0" applyFont="1" applyBorder="1" applyAlignment="1">
      <alignment vertical="center" wrapText="1"/>
    </xf>
    <xf numFmtId="0" fontId="94" fillId="0" borderId="42" xfId="0" applyFont="1" applyBorder="1" applyAlignment="1">
      <alignment vertical="center" wrapText="1"/>
    </xf>
    <xf numFmtId="0" fontId="94" fillId="0" borderId="36" xfId="0" applyFont="1" applyBorder="1" applyAlignment="1">
      <alignment vertical="center" wrapText="1"/>
    </xf>
    <xf numFmtId="0" fontId="113" fillId="0" borderId="50" xfId="0" applyFont="1" applyBorder="1" applyAlignment="1">
      <alignment vertical="center" wrapText="1"/>
    </xf>
    <xf numFmtId="0" fontId="113" fillId="0" borderId="36" xfId="0" applyFont="1" applyBorder="1" applyAlignment="1">
      <alignment vertical="center" wrapText="1"/>
    </xf>
    <xf numFmtId="0" fontId="88" fillId="0" borderId="32" xfId="0" applyFont="1" applyBorder="1" applyAlignment="1">
      <alignment horizontal="center" wrapText="1"/>
    </xf>
    <xf numFmtId="0" fontId="88" fillId="0" borderId="32" xfId="0" applyFont="1" applyBorder="1" applyAlignment="1">
      <alignment horizontal="center"/>
    </xf>
    <xf numFmtId="0" fontId="103" fillId="0" borderId="50" xfId="0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0" fontId="103" fillId="0" borderId="36" xfId="0" applyFont="1" applyBorder="1" applyAlignment="1">
      <alignment horizontal="center" vertical="center" wrapText="1"/>
    </xf>
    <xf numFmtId="0" fontId="18" fillId="0" borderId="10" xfId="50" applyFont="1" applyBorder="1" applyAlignment="1">
      <alignment horizontal="center" vertical="center" wrapText="1"/>
      <protection/>
    </xf>
    <xf numFmtId="2" fontId="18" fillId="0" borderId="10" xfId="50" applyNumberFormat="1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 wrapText="1"/>
      <protection/>
    </xf>
    <xf numFmtId="0" fontId="20" fillId="0" borderId="22" xfId="50" applyFont="1" applyFill="1" applyBorder="1" applyAlignment="1">
      <alignment horizontal="center" vertical="center" wrapText="1"/>
      <protection/>
    </xf>
    <xf numFmtId="0" fontId="20" fillId="0" borderId="24" xfId="50" applyFont="1" applyFill="1" applyBorder="1" applyAlignment="1">
      <alignment horizontal="center" vertical="center" wrapText="1"/>
      <protection/>
    </xf>
    <xf numFmtId="0" fontId="20" fillId="0" borderId="21" xfId="50" applyFont="1" applyFill="1" applyBorder="1" applyAlignment="1">
      <alignment horizontal="center" vertical="center" wrapText="1"/>
      <protection/>
    </xf>
    <xf numFmtId="0" fontId="21" fillId="33" borderId="10" xfId="50" applyFont="1" applyFill="1" applyBorder="1" applyAlignment="1">
      <alignment horizontal="center"/>
      <protection/>
    </xf>
    <xf numFmtId="0" fontId="18" fillId="33" borderId="10" xfId="50" applyFont="1" applyFill="1" applyBorder="1" applyAlignment="1">
      <alignment horizontal="center" vertical="center" wrapText="1"/>
      <protection/>
    </xf>
    <xf numFmtId="0" fontId="36" fillId="33" borderId="10" xfId="43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  <protection/>
    </xf>
    <xf numFmtId="0" fontId="21" fillId="0" borderId="24" xfId="43" applyFont="1" applyFill="1" applyBorder="1" applyAlignment="1" applyProtection="1">
      <alignment horizontal="center" vertical="center" wrapText="1"/>
      <protection/>
    </xf>
    <xf numFmtId="0" fontId="21" fillId="0" borderId="21" xfId="4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56" applyFont="1" applyBorder="1" applyAlignment="1">
      <alignment horizontal="center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/>
    </xf>
    <xf numFmtId="0" fontId="35" fillId="0" borderId="10" xfId="43" applyFont="1" applyBorder="1" applyAlignment="1" applyProtection="1">
      <alignment horizontal="center" vertical="center" wrapText="1"/>
      <protection/>
    </xf>
    <xf numFmtId="0" fontId="115" fillId="0" borderId="39" xfId="0" applyFont="1" applyBorder="1" applyAlignment="1">
      <alignment horizontal="center" vertical="center" wrapText="1"/>
    </xf>
    <xf numFmtId="2" fontId="115" fillId="0" borderId="39" xfId="0" applyNumberFormat="1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104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04" fillId="0" borderId="39" xfId="0" applyFont="1" applyBorder="1" applyAlignment="1">
      <alignment horizontal="center" vertical="center"/>
    </xf>
    <xf numFmtId="1" fontId="21" fillId="33" borderId="10" xfId="43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center"/>
    </xf>
    <xf numFmtId="0" fontId="116" fillId="0" borderId="0" xfId="0" applyFont="1" applyAlignment="1">
      <alignment horizontal="center"/>
    </xf>
    <xf numFmtId="0" fontId="10" fillId="0" borderId="0" xfId="43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/>
    </xf>
    <xf numFmtId="0" fontId="37" fillId="0" borderId="24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</xdr:colOff>
      <xdr:row>0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438150</xdr:colOff>
      <xdr:row>0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579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438150</xdr:colOff>
      <xdr:row>0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579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lavsklis@ukr.net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uk.wikipedia.org/wiki/Mill." TargetMode="External" /><Relationship Id="rId2" Type="http://schemas.openxmlformats.org/officeDocument/2006/relationships/hyperlink" Target="https://uk.wikipedia.org/wiki/Mill.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4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16.140625" style="1" customWidth="1"/>
    <col min="2" max="2" width="19.57421875" style="1" customWidth="1"/>
    <col min="3" max="3" width="8.8515625" style="1" customWidth="1"/>
    <col min="4" max="4" width="12.57421875" style="1" customWidth="1"/>
    <col min="5" max="5" width="7.7109375" style="1" customWidth="1"/>
    <col min="6" max="6" width="10.140625" style="1" customWidth="1"/>
    <col min="7" max="7" width="8.28125" style="1" customWidth="1"/>
    <col min="8" max="8" width="9.140625" style="1" customWidth="1"/>
    <col min="9" max="16384" width="9.140625" style="1" customWidth="1"/>
  </cols>
  <sheetData>
    <row r="1" spans="1:8" ht="12.75">
      <c r="A1" s="266" t="s">
        <v>776</v>
      </c>
      <c r="B1" s="266"/>
      <c r="C1" s="266"/>
      <c r="D1" s="266"/>
      <c r="E1" s="266"/>
      <c r="F1" s="266"/>
      <c r="G1" s="266"/>
      <c r="H1" s="266"/>
    </row>
    <row r="2" ht="4.5" customHeight="1" thickBot="1"/>
    <row r="3" spans="1:8" ht="19.5" customHeight="1">
      <c r="A3" s="6" t="s">
        <v>5</v>
      </c>
      <c r="B3" s="264" t="s">
        <v>6</v>
      </c>
      <c r="C3" s="264"/>
      <c r="D3" s="264"/>
      <c r="E3" s="264"/>
      <c r="F3" s="264"/>
      <c r="G3" s="264"/>
      <c r="H3" s="265"/>
    </row>
    <row r="4" spans="1:8" ht="19.5" customHeight="1">
      <c r="A4" s="7" t="s">
        <v>7</v>
      </c>
      <c r="B4" s="267" t="s">
        <v>8</v>
      </c>
      <c r="C4" s="267"/>
      <c r="D4" s="267"/>
      <c r="E4" s="267"/>
      <c r="F4" s="267"/>
      <c r="G4" s="267"/>
      <c r="H4" s="268"/>
    </row>
    <row r="5" spans="1:8" ht="26.25" customHeight="1">
      <c r="A5" s="269" t="s">
        <v>9</v>
      </c>
      <c r="B5" s="270" t="s">
        <v>10</v>
      </c>
      <c r="C5" s="270"/>
      <c r="D5" s="270"/>
      <c r="E5" s="270"/>
      <c r="F5" s="270"/>
      <c r="G5" s="270"/>
      <c r="H5" s="271"/>
    </row>
    <row r="6" spans="1:8" ht="15.75" customHeight="1">
      <c r="A6" s="269"/>
      <c r="B6" s="270" t="s">
        <v>11</v>
      </c>
      <c r="C6" s="270"/>
      <c r="D6" s="270"/>
      <c r="E6" s="270"/>
      <c r="F6" s="270"/>
      <c r="G6" s="270"/>
      <c r="H6" s="271"/>
    </row>
    <row r="7" spans="1:8" ht="58.5" customHeight="1" thickBot="1">
      <c r="A7" s="10" t="s">
        <v>12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19</v>
      </c>
    </row>
    <row r="8" spans="1:8" ht="19.5" customHeight="1">
      <c r="A8" s="263" t="s">
        <v>20</v>
      </c>
      <c r="B8" s="264"/>
      <c r="C8" s="264"/>
      <c r="D8" s="264"/>
      <c r="E8" s="264"/>
      <c r="F8" s="264"/>
      <c r="G8" s="264"/>
      <c r="H8" s="265"/>
    </row>
    <row r="9" spans="1:8" ht="30" customHeight="1">
      <c r="A9" s="13" t="s">
        <v>21</v>
      </c>
      <c r="B9" s="14" t="s">
        <v>22</v>
      </c>
      <c r="C9" s="8" t="s">
        <v>23</v>
      </c>
      <c r="D9" s="8" t="s">
        <v>24</v>
      </c>
      <c r="E9" s="8" t="s">
        <v>25</v>
      </c>
      <c r="F9" s="15">
        <v>19.58</v>
      </c>
      <c r="G9" s="15">
        <v>23.5</v>
      </c>
      <c r="H9" s="9">
        <v>350</v>
      </c>
    </row>
    <row r="10" spans="1:8" ht="30" customHeight="1">
      <c r="A10" s="13" t="s">
        <v>26</v>
      </c>
      <c r="B10" s="14" t="s">
        <v>27</v>
      </c>
      <c r="C10" s="8" t="s">
        <v>23</v>
      </c>
      <c r="D10" s="8" t="s">
        <v>24</v>
      </c>
      <c r="E10" s="8" t="s">
        <v>25</v>
      </c>
      <c r="F10" s="15">
        <v>28.75</v>
      </c>
      <c r="G10" s="15">
        <v>34.5</v>
      </c>
      <c r="H10" s="9">
        <v>70</v>
      </c>
    </row>
    <row r="11" spans="1:8" ht="19.5" customHeight="1">
      <c r="A11" s="261" t="s">
        <v>28</v>
      </c>
      <c r="B11" s="262" t="s">
        <v>29</v>
      </c>
      <c r="C11" s="8" t="s">
        <v>23</v>
      </c>
      <c r="D11" s="8" t="s">
        <v>24</v>
      </c>
      <c r="E11" s="8" t="s">
        <v>30</v>
      </c>
      <c r="F11" s="15">
        <v>48.33</v>
      </c>
      <c r="G11" s="15">
        <v>58</v>
      </c>
      <c r="H11" s="9">
        <v>150</v>
      </c>
    </row>
    <row r="12" spans="1:8" ht="19.5" customHeight="1">
      <c r="A12" s="261"/>
      <c r="B12" s="262"/>
      <c r="C12" s="8" t="s">
        <v>23</v>
      </c>
      <c r="D12" s="8" t="s">
        <v>24</v>
      </c>
      <c r="E12" s="8" t="s">
        <v>31</v>
      </c>
      <c r="F12" s="15">
        <v>91.67</v>
      </c>
      <c r="G12" s="15">
        <v>110</v>
      </c>
      <c r="H12" s="9">
        <v>40</v>
      </c>
    </row>
    <row r="13" spans="1:8" ht="30" customHeight="1">
      <c r="A13" s="200" t="s">
        <v>32</v>
      </c>
      <c r="B13" s="14" t="s">
        <v>33</v>
      </c>
      <c r="C13" s="8" t="s">
        <v>23</v>
      </c>
      <c r="D13" s="8" t="s">
        <v>24</v>
      </c>
      <c r="E13" s="8" t="s">
        <v>25</v>
      </c>
      <c r="F13" s="15">
        <v>23</v>
      </c>
      <c r="G13" s="15">
        <v>27.6</v>
      </c>
      <c r="H13" s="9">
        <v>300</v>
      </c>
    </row>
    <row r="14" spans="1:8" ht="30" customHeight="1">
      <c r="A14" s="13" t="s">
        <v>34</v>
      </c>
      <c r="B14" s="14" t="s">
        <v>35</v>
      </c>
      <c r="C14" s="8" t="s">
        <v>23</v>
      </c>
      <c r="D14" s="8" t="s">
        <v>24</v>
      </c>
      <c r="E14" s="8" t="s">
        <v>25</v>
      </c>
      <c r="F14" s="15">
        <v>48.33</v>
      </c>
      <c r="G14" s="15">
        <v>58</v>
      </c>
      <c r="H14" s="9">
        <v>30</v>
      </c>
    </row>
    <row r="15" spans="1:8" ht="19.5" customHeight="1">
      <c r="A15" s="261" t="s">
        <v>36</v>
      </c>
      <c r="B15" s="262" t="s">
        <v>37</v>
      </c>
      <c r="C15" s="8" t="s">
        <v>38</v>
      </c>
      <c r="D15" s="8" t="s">
        <v>24</v>
      </c>
      <c r="E15" s="8" t="s">
        <v>25</v>
      </c>
      <c r="F15" s="15">
        <v>23</v>
      </c>
      <c r="G15" s="15">
        <v>27.6</v>
      </c>
      <c r="H15" s="9">
        <v>150</v>
      </c>
    </row>
    <row r="16" spans="1:8" ht="19.5" customHeight="1">
      <c r="A16" s="261"/>
      <c r="B16" s="262"/>
      <c r="C16" s="8" t="s">
        <v>38</v>
      </c>
      <c r="D16" s="8" t="s">
        <v>24</v>
      </c>
      <c r="E16" s="8" t="s">
        <v>39</v>
      </c>
      <c r="F16" s="15">
        <v>74.75</v>
      </c>
      <c r="G16" s="15">
        <v>89.7</v>
      </c>
      <c r="H16" s="9">
        <v>30</v>
      </c>
    </row>
    <row r="17" spans="1:8" ht="30" customHeight="1">
      <c r="A17" s="13" t="s">
        <v>40</v>
      </c>
      <c r="B17" s="14" t="s">
        <v>41</v>
      </c>
      <c r="C17" s="8" t="s">
        <v>38</v>
      </c>
      <c r="D17" s="8" t="s">
        <v>24</v>
      </c>
      <c r="E17" s="8" t="s">
        <v>42</v>
      </c>
      <c r="F17" s="15">
        <v>38.5</v>
      </c>
      <c r="G17" s="15">
        <v>46.2</v>
      </c>
      <c r="H17" s="9">
        <v>30</v>
      </c>
    </row>
    <row r="18" spans="1:8" ht="30" customHeight="1">
      <c r="A18" s="13" t="s">
        <v>43</v>
      </c>
      <c r="B18" s="14" t="s">
        <v>44</v>
      </c>
      <c r="C18" s="8" t="s">
        <v>38</v>
      </c>
      <c r="D18" s="8" t="s">
        <v>24</v>
      </c>
      <c r="E18" s="8" t="s">
        <v>42</v>
      </c>
      <c r="F18" s="15">
        <v>18.42</v>
      </c>
      <c r="G18" s="15">
        <v>22.1</v>
      </c>
      <c r="H18" s="9">
        <v>200</v>
      </c>
    </row>
    <row r="19" spans="1:8" ht="30" customHeight="1">
      <c r="A19" s="13" t="s">
        <v>45</v>
      </c>
      <c r="B19" s="14" t="s">
        <v>46</v>
      </c>
      <c r="C19" s="8" t="s">
        <v>38</v>
      </c>
      <c r="D19" s="8" t="s">
        <v>24</v>
      </c>
      <c r="E19" s="8" t="s">
        <v>42</v>
      </c>
      <c r="F19" s="15">
        <v>23</v>
      </c>
      <c r="G19" s="15">
        <v>27.6</v>
      </c>
      <c r="H19" s="9">
        <v>50</v>
      </c>
    </row>
    <row r="20" spans="1:8" ht="30" customHeight="1">
      <c r="A20" s="13" t="s">
        <v>47</v>
      </c>
      <c r="B20" s="14" t="s">
        <v>48</v>
      </c>
      <c r="C20" s="8" t="s">
        <v>38</v>
      </c>
      <c r="D20" s="8" t="s">
        <v>24</v>
      </c>
      <c r="E20" s="8" t="s">
        <v>31</v>
      </c>
      <c r="F20" s="15">
        <v>23</v>
      </c>
      <c r="G20" s="15">
        <v>27.6</v>
      </c>
      <c r="H20" s="9">
        <v>50</v>
      </c>
    </row>
    <row r="21" spans="1:8" ht="21" customHeight="1">
      <c r="A21" s="261" t="s">
        <v>49</v>
      </c>
      <c r="B21" s="262" t="s">
        <v>50</v>
      </c>
      <c r="C21" s="8" t="s">
        <v>38</v>
      </c>
      <c r="D21" s="8" t="s">
        <v>24</v>
      </c>
      <c r="E21" s="8" t="s">
        <v>25</v>
      </c>
      <c r="F21" s="15">
        <v>14.33</v>
      </c>
      <c r="G21" s="15">
        <v>17.2</v>
      </c>
      <c r="H21" s="9">
        <v>200</v>
      </c>
    </row>
    <row r="22" spans="1:8" ht="21" customHeight="1">
      <c r="A22" s="261"/>
      <c r="B22" s="262"/>
      <c r="C22" s="8" t="s">
        <v>38</v>
      </c>
      <c r="D22" s="8" t="s">
        <v>24</v>
      </c>
      <c r="E22" s="8" t="s">
        <v>31</v>
      </c>
      <c r="F22" s="15">
        <v>28.75</v>
      </c>
      <c r="G22" s="15">
        <v>34.5</v>
      </c>
      <c r="H22" s="9">
        <v>150</v>
      </c>
    </row>
    <row r="23" spans="1:8" ht="30" customHeight="1">
      <c r="A23" s="13" t="s">
        <v>51</v>
      </c>
      <c r="B23" s="201" t="s">
        <v>52</v>
      </c>
      <c r="C23" s="8" t="s">
        <v>38</v>
      </c>
      <c r="D23" s="8" t="s">
        <v>24</v>
      </c>
      <c r="E23" s="8" t="s">
        <v>25</v>
      </c>
      <c r="F23" s="15">
        <v>11.5</v>
      </c>
      <c r="G23" s="15">
        <v>13.8</v>
      </c>
      <c r="H23" s="9">
        <v>100</v>
      </c>
    </row>
    <row r="24" spans="1:8" ht="19.5" customHeight="1">
      <c r="A24" s="261" t="s">
        <v>53</v>
      </c>
      <c r="B24" s="262" t="s">
        <v>54</v>
      </c>
      <c r="C24" s="8" t="s">
        <v>38</v>
      </c>
      <c r="D24" s="8" t="s">
        <v>24</v>
      </c>
      <c r="E24" s="8" t="s">
        <v>25</v>
      </c>
      <c r="F24" s="15">
        <v>14.42</v>
      </c>
      <c r="G24" s="15">
        <v>17.3</v>
      </c>
      <c r="H24" s="9">
        <v>70</v>
      </c>
    </row>
    <row r="25" spans="1:8" ht="19.5" customHeight="1">
      <c r="A25" s="261"/>
      <c r="B25" s="262"/>
      <c r="C25" s="8" t="s">
        <v>38</v>
      </c>
      <c r="D25" s="8" t="s">
        <v>24</v>
      </c>
      <c r="E25" s="8" t="s">
        <v>31</v>
      </c>
      <c r="F25" s="15">
        <v>22.08</v>
      </c>
      <c r="G25" s="15">
        <v>26.5</v>
      </c>
      <c r="H25" s="9">
        <v>60</v>
      </c>
    </row>
    <row r="26" spans="1:8" ht="30" customHeight="1">
      <c r="A26" s="200" t="s">
        <v>55</v>
      </c>
      <c r="B26" s="14" t="s">
        <v>56</v>
      </c>
      <c r="C26" s="8" t="s">
        <v>57</v>
      </c>
      <c r="D26" s="8" t="s">
        <v>24</v>
      </c>
      <c r="E26" s="8" t="s">
        <v>58</v>
      </c>
      <c r="F26" s="15">
        <v>14.42</v>
      </c>
      <c r="G26" s="15">
        <v>17.3</v>
      </c>
      <c r="H26" s="9">
        <v>300</v>
      </c>
    </row>
    <row r="27" spans="1:8" ht="42" customHeight="1">
      <c r="A27" s="13" t="s">
        <v>59</v>
      </c>
      <c r="B27" s="14" t="s">
        <v>60</v>
      </c>
      <c r="C27" s="8" t="s">
        <v>57</v>
      </c>
      <c r="D27" s="8" t="s">
        <v>24</v>
      </c>
      <c r="E27" s="8" t="s">
        <v>42</v>
      </c>
      <c r="F27" s="15">
        <v>53.67</v>
      </c>
      <c r="G27" s="15">
        <v>64.4</v>
      </c>
      <c r="H27" s="9">
        <v>50</v>
      </c>
    </row>
    <row r="28" spans="1:8" ht="30" customHeight="1">
      <c r="A28" s="13" t="s">
        <v>61</v>
      </c>
      <c r="B28" s="14" t="s">
        <v>60</v>
      </c>
      <c r="C28" s="8" t="s">
        <v>57</v>
      </c>
      <c r="D28" s="8" t="s">
        <v>24</v>
      </c>
      <c r="E28" s="8" t="s">
        <v>42</v>
      </c>
      <c r="F28" s="15">
        <v>69</v>
      </c>
      <c r="G28" s="15">
        <v>82.8</v>
      </c>
      <c r="H28" s="9">
        <v>20</v>
      </c>
    </row>
    <row r="29" spans="1:8" ht="30" customHeight="1">
      <c r="A29" s="13" t="s">
        <v>62</v>
      </c>
      <c r="B29" s="14" t="s">
        <v>63</v>
      </c>
      <c r="C29" s="8" t="s">
        <v>57</v>
      </c>
      <c r="D29" s="8" t="s">
        <v>24</v>
      </c>
      <c r="E29" s="8" t="s">
        <v>31</v>
      </c>
      <c r="F29" s="15">
        <v>46</v>
      </c>
      <c r="G29" s="15">
        <v>55.2</v>
      </c>
      <c r="H29" s="9">
        <v>30</v>
      </c>
    </row>
    <row r="30" spans="1:8" ht="19.5" customHeight="1">
      <c r="A30" s="16" t="s">
        <v>782</v>
      </c>
      <c r="B30" s="201" t="s">
        <v>783</v>
      </c>
      <c r="C30" s="8" t="s">
        <v>38</v>
      </c>
      <c r="D30" s="8" t="s">
        <v>24</v>
      </c>
      <c r="E30" s="8" t="s">
        <v>64</v>
      </c>
      <c r="F30" s="15">
        <v>42.08</v>
      </c>
      <c r="G30" s="15">
        <v>50.5</v>
      </c>
      <c r="H30" s="9">
        <v>30</v>
      </c>
    </row>
    <row r="31" spans="1:8" ht="30" customHeight="1" thickBot="1">
      <c r="A31" s="17" t="s">
        <v>65</v>
      </c>
      <c r="B31" s="202" t="s">
        <v>66</v>
      </c>
      <c r="C31" s="18" t="s">
        <v>57</v>
      </c>
      <c r="D31" s="18" t="s">
        <v>24</v>
      </c>
      <c r="E31" s="18" t="s">
        <v>64</v>
      </c>
      <c r="F31" s="18">
        <v>20.83</v>
      </c>
      <c r="G31" s="19">
        <v>25</v>
      </c>
      <c r="H31" s="20">
        <v>30</v>
      </c>
    </row>
    <row r="32" spans="1:8" ht="13.5" thickBot="1">
      <c r="A32" s="203" t="s">
        <v>784</v>
      </c>
      <c r="B32" s="204" t="s">
        <v>785</v>
      </c>
      <c r="C32" s="18" t="s">
        <v>57</v>
      </c>
      <c r="D32" s="18" t="s">
        <v>24</v>
      </c>
      <c r="E32" s="18" t="s">
        <v>64</v>
      </c>
      <c r="F32" s="18">
        <v>20.83</v>
      </c>
      <c r="G32" s="19">
        <v>25</v>
      </c>
      <c r="H32" s="12">
        <v>50</v>
      </c>
    </row>
    <row r="33" spans="1:8" ht="13.5" thickBot="1">
      <c r="A33" s="203" t="s">
        <v>786</v>
      </c>
      <c r="B33" s="204" t="s">
        <v>787</v>
      </c>
      <c r="C33" s="18" t="s">
        <v>57</v>
      </c>
      <c r="D33" s="18" t="s">
        <v>24</v>
      </c>
      <c r="E33" s="18" t="s">
        <v>64</v>
      </c>
      <c r="F33" s="18">
        <v>20.83</v>
      </c>
      <c r="G33" s="19">
        <v>25</v>
      </c>
      <c r="H33" s="12">
        <v>50</v>
      </c>
    </row>
    <row r="34" spans="1:8" ht="13.5" thickBot="1">
      <c r="A34" s="17" t="s">
        <v>788</v>
      </c>
      <c r="B34" s="202" t="s">
        <v>789</v>
      </c>
      <c r="C34" s="18" t="s">
        <v>57</v>
      </c>
      <c r="D34" s="18" t="s">
        <v>24</v>
      </c>
      <c r="E34" s="18" t="s">
        <v>64</v>
      </c>
      <c r="F34" s="18">
        <v>20.83</v>
      </c>
      <c r="G34" s="19">
        <v>25</v>
      </c>
      <c r="H34" s="20">
        <v>50</v>
      </c>
    </row>
  </sheetData>
  <sheetProtection/>
  <mergeCells count="15">
    <mergeCell ref="A8:H8"/>
    <mergeCell ref="A1:H1"/>
    <mergeCell ref="B3:H3"/>
    <mergeCell ref="B4:H4"/>
    <mergeCell ref="A5:A6"/>
    <mergeCell ref="B5:H5"/>
    <mergeCell ref="B6:H6"/>
    <mergeCell ref="A24:A25"/>
    <mergeCell ref="B24:B25"/>
    <mergeCell ref="A11:A12"/>
    <mergeCell ref="B11:B12"/>
    <mergeCell ref="A15:A16"/>
    <mergeCell ref="B15:B16"/>
    <mergeCell ref="A21:A22"/>
    <mergeCell ref="B21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11"/>
  <sheetViews>
    <sheetView zoomScalePageLayoutView="0" workbookViewId="0" topLeftCell="A1">
      <selection activeCell="A70" sqref="A70"/>
    </sheetView>
  </sheetViews>
  <sheetFormatPr defaultColWidth="9.140625" defaultRowHeight="15"/>
  <cols>
    <col min="4" max="4" width="13.7109375" style="0" customWidth="1"/>
    <col min="5" max="5" width="7.57421875" style="0" customWidth="1"/>
    <col min="9" max="9" width="12.421875" style="0" customWidth="1"/>
  </cols>
  <sheetData>
    <row r="1" spans="1:9" ht="14.25">
      <c r="A1" s="390" t="s">
        <v>596</v>
      </c>
      <c r="B1" s="390"/>
      <c r="C1" s="390"/>
      <c r="D1" s="390"/>
      <c r="E1" s="390"/>
      <c r="F1" s="390"/>
      <c r="G1" s="390"/>
      <c r="H1" s="390"/>
      <c r="I1" s="390"/>
    </row>
    <row r="2" spans="1:9" ht="14.25">
      <c r="A2" s="390" t="s">
        <v>777</v>
      </c>
      <c r="B2" s="390"/>
      <c r="C2" s="390"/>
      <c r="D2" s="390"/>
      <c r="E2" s="390"/>
      <c r="F2" s="390"/>
      <c r="G2" s="390"/>
      <c r="H2" s="390"/>
      <c r="I2" s="390"/>
    </row>
    <row r="3" spans="1:9" ht="14.25">
      <c r="A3" s="390" t="s">
        <v>726</v>
      </c>
      <c r="B3" s="390"/>
      <c r="C3" s="390"/>
      <c r="D3" s="390"/>
      <c r="E3" s="390"/>
      <c r="F3" s="390"/>
      <c r="G3" s="390"/>
      <c r="H3" s="390"/>
      <c r="I3" s="390"/>
    </row>
    <row r="4" spans="1:9" ht="14.25">
      <c r="A4" s="72"/>
      <c r="B4" s="73"/>
      <c r="C4" s="72"/>
      <c r="D4" s="73"/>
      <c r="E4" s="74"/>
      <c r="F4" s="72"/>
      <c r="G4" s="75" t="s">
        <v>597</v>
      </c>
      <c r="H4" s="75" t="s">
        <v>598</v>
      </c>
      <c r="I4" s="75" t="s">
        <v>597</v>
      </c>
    </row>
    <row r="5" spans="1:9" ht="14.25">
      <c r="A5" s="76" t="s">
        <v>599</v>
      </c>
      <c r="B5" s="77"/>
      <c r="C5" s="76" t="s">
        <v>600</v>
      </c>
      <c r="D5" s="77"/>
      <c r="E5" s="78" t="s">
        <v>601</v>
      </c>
      <c r="F5" s="76" t="s">
        <v>602</v>
      </c>
      <c r="G5" s="79" t="s">
        <v>603</v>
      </c>
      <c r="H5" s="80">
        <v>0.2</v>
      </c>
      <c r="I5" s="79" t="s">
        <v>604</v>
      </c>
    </row>
    <row r="6" spans="1:9" ht="14.25">
      <c r="A6" s="81"/>
      <c r="B6" s="82"/>
      <c r="C6" s="81"/>
      <c r="D6" s="82"/>
      <c r="E6" s="83"/>
      <c r="F6" s="81"/>
      <c r="G6" s="83"/>
      <c r="H6" s="84"/>
      <c r="I6" s="84"/>
    </row>
    <row r="7" spans="1:9" ht="14.25">
      <c r="A7" s="93" t="s">
        <v>317</v>
      </c>
      <c r="B7" s="94"/>
      <c r="C7" s="186" t="s">
        <v>170</v>
      </c>
      <c r="D7" s="87"/>
      <c r="E7" s="88" t="s">
        <v>2</v>
      </c>
      <c r="F7" s="88">
        <v>0.5</v>
      </c>
      <c r="G7" s="90">
        <v>25</v>
      </c>
      <c r="H7" s="91">
        <v>5</v>
      </c>
      <c r="I7" s="90">
        <v>30</v>
      </c>
    </row>
    <row r="8" spans="1:9" ht="14.25">
      <c r="A8" s="93" t="s">
        <v>317</v>
      </c>
      <c r="B8" s="94"/>
      <c r="C8" s="187" t="s">
        <v>170</v>
      </c>
      <c r="D8" s="92"/>
      <c r="E8" s="88" t="s">
        <v>2</v>
      </c>
      <c r="F8" s="88" t="s">
        <v>241</v>
      </c>
      <c r="G8" s="90">
        <v>60</v>
      </c>
      <c r="H8" s="91">
        <v>12</v>
      </c>
      <c r="I8" s="90">
        <v>72</v>
      </c>
    </row>
    <row r="9" spans="1:9" ht="14.25">
      <c r="A9" s="93" t="s">
        <v>605</v>
      </c>
      <c r="B9" s="94"/>
      <c r="C9" s="93" t="s">
        <v>606</v>
      </c>
      <c r="D9" s="94"/>
      <c r="E9" s="88" t="s">
        <v>2</v>
      </c>
      <c r="F9" s="88">
        <v>0.5</v>
      </c>
      <c r="G9" s="90">
        <v>25</v>
      </c>
      <c r="H9" s="91">
        <v>5</v>
      </c>
      <c r="I9" s="90">
        <v>30</v>
      </c>
    </row>
    <row r="10" spans="1:9" ht="14.25">
      <c r="A10" s="93" t="s">
        <v>605</v>
      </c>
      <c r="B10" s="94"/>
      <c r="C10" s="93" t="s">
        <v>606</v>
      </c>
      <c r="D10" s="94"/>
      <c r="E10" s="88" t="s">
        <v>2</v>
      </c>
      <c r="F10" s="88" t="s">
        <v>241</v>
      </c>
      <c r="G10" s="90">
        <v>50</v>
      </c>
      <c r="H10" s="91">
        <v>10</v>
      </c>
      <c r="I10" s="90">
        <v>60</v>
      </c>
    </row>
    <row r="11" spans="1:9" ht="14.25">
      <c r="A11" s="93" t="s">
        <v>605</v>
      </c>
      <c r="B11" s="94"/>
      <c r="C11" s="93" t="s">
        <v>606</v>
      </c>
      <c r="D11" s="94"/>
      <c r="E11" s="88" t="s">
        <v>2</v>
      </c>
      <c r="F11" s="88" t="s">
        <v>184</v>
      </c>
      <c r="G11" s="90">
        <v>65</v>
      </c>
      <c r="H11" s="91">
        <v>13</v>
      </c>
      <c r="I11" s="90">
        <v>78</v>
      </c>
    </row>
    <row r="12" spans="1:9" ht="14.25">
      <c r="A12" s="93" t="s">
        <v>543</v>
      </c>
      <c r="B12" s="94"/>
      <c r="C12" s="93" t="s">
        <v>341</v>
      </c>
      <c r="D12" s="94"/>
      <c r="E12" s="88" t="s">
        <v>2</v>
      </c>
      <c r="F12" s="88">
        <v>0.3</v>
      </c>
      <c r="G12" s="90">
        <v>25</v>
      </c>
      <c r="H12" s="91">
        <v>5</v>
      </c>
      <c r="I12" s="90">
        <v>30</v>
      </c>
    </row>
    <row r="13" spans="1:9" ht="14.25">
      <c r="A13" s="93" t="s">
        <v>543</v>
      </c>
      <c r="B13" s="94"/>
      <c r="C13" s="93" t="s">
        <v>341</v>
      </c>
      <c r="D13" s="94"/>
      <c r="E13" s="88" t="s">
        <v>2</v>
      </c>
      <c r="F13" s="88" t="s">
        <v>88</v>
      </c>
      <c r="G13" s="90">
        <v>50</v>
      </c>
      <c r="H13" s="91">
        <v>10</v>
      </c>
      <c r="I13" s="90">
        <v>60</v>
      </c>
    </row>
    <row r="14" spans="1:9" ht="14.25">
      <c r="A14" s="93" t="s">
        <v>145</v>
      </c>
      <c r="B14" s="94"/>
      <c r="C14" s="93" t="s">
        <v>146</v>
      </c>
      <c r="D14" s="94"/>
      <c r="E14" s="88" t="s">
        <v>2</v>
      </c>
      <c r="F14" s="88">
        <v>0.5</v>
      </c>
      <c r="G14" s="90">
        <v>20</v>
      </c>
      <c r="H14" s="91">
        <v>4</v>
      </c>
      <c r="I14" s="90">
        <v>24</v>
      </c>
    </row>
    <row r="15" spans="1:9" ht="14.25">
      <c r="A15" s="95" t="s">
        <v>145</v>
      </c>
      <c r="B15" s="96"/>
      <c r="C15" s="93" t="s">
        <v>146</v>
      </c>
      <c r="D15" s="94"/>
      <c r="E15" s="88" t="s">
        <v>2</v>
      </c>
      <c r="F15" s="88" t="s">
        <v>64</v>
      </c>
      <c r="G15" s="90">
        <v>50</v>
      </c>
      <c r="H15" s="91">
        <v>10</v>
      </c>
      <c r="I15" s="90">
        <v>60</v>
      </c>
    </row>
    <row r="16" spans="1:9" ht="14.25">
      <c r="A16" s="93" t="s">
        <v>145</v>
      </c>
      <c r="B16" s="94"/>
      <c r="C16" s="93" t="s">
        <v>146</v>
      </c>
      <c r="D16" s="94"/>
      <c r="E16" s="88" t="s">
        <v>2</v>
      </c>
      <c r="F16" s="88" t="s">
        <v>247</v>
      </c>
      <c r="G16" s="90">
        <v>72.5</v>
      </c>
      <c r="H16" s="91">
        <v>14.5</v>
      </c>
      <c r="I16" s="90">
        <v>87</v>
      </c>
    </row>
    <row r="17" spans="1:9" ht="14.25">
      <c r="A17" s="93" t="s">
        <v>147</v>
      </c>
      <c r="B17" s="94"/>
      <c r="C17" s="93" t="s">
        <v>148</v>
      </c>
      <c r="D17" s="94"/>
      <c r="E17" s="88" t="s">
        <v>2</v>
      </c>
      <c r="F17" s="88">
        <v>0.5</v>
      </c>
      <c r="G17" s="90">
        <v>12.5</v>
      </c>
      <c r="H17" s="91">
        <v>2.5</v>
      </c>
      <c r="I17" s="90">
        <v>15</v>
      </c>
    </row>
    <row r="18" spans="1:9" ht="14.25">
      <c r="A18" s="95" t="s">
        <v>147</v>
      </c>
      <c r="B18" s="96"/>
      <c r="C18" s="93" t="s">
        <v>148</v>
      </c>
      <c r="D18" s="94"/>
      <c r="E18" s="88" t="s">
        <v>2</v>
      </c>
      <c r="F18" s="88" t="s">
        <v>283</v>
      </c>
      <c r="G18" s="90">
        <v>22.5</v>
      </c>
      <c r="H18" s="91">
        <v>4.5</v>
      </c>
      <c r="I18" s="90">
        <v>27</v>
      </c>
    </row>
    <row r="19" spans="1:9" ht="14.25">
      <c r="A19" s="93" t="s">
        <v>147</v>
      </c>
      <c r="B19" s="94"/>
      <c r="C19" s="93" t="s">
        <v>148</v>
      </c>
      <c r="D19" s="94"/>
      <c r="E19" s="88" t="s">
        <v>2</v>
      </c>
      <c r="F19" s="97" t="s">
        <v>186</v>
      </c>
      <c r="G19" s="90">
        <v>35</v>
      </c>
      <c r="H19" s="91">
        <v>7</v>
      </c>
      <c r="I19" s="90">
        <v>42</v>
      </c>
    </row>
    <row r="20" spans="1:9" ht="14.25">
      <c r="A20" s="93" t="s">
        <v>147</v>
      </c>
      <c r="B20" s="94"/>
      <c r="C20" s="93" t="s">
        <v>148</v>
      </c>
      <c r="D20" s="94"/>
      <c r="E20" s="88" t="s">
        <v>2</v>
      </c>
      <c r="F20" s="97" t="s">
        <v>247</v>
      </c>
      <c r="G20" s="90">
        <v>50</v>
      </c>
      <c r="H20" s="91">
        <v>10</v>
      </c>
      <c r="I20" s="90">
        <v>60</v>
      </c>
    </row>
    <row r="21" spans="1:9" ht="14.25">
      <c r="A21" s="85" t="s">
        <v>608</v>
      </c>
      <c r="B21" s="86"/>
      <c r="C21" s="85"/>
      <c r="D21" s="86"/>
      <c r="E21" s="88" t="s">
        <v>2</v>
      </c>
      <c r="F21" s="88">
        <v>0.5</v>
      </c>
      <c r="G21" s="90">
        <v>20</v>
      </c>
      <c r="H21" s="91">
        <v>4</v>
      </c>
      <c r="I21" s="90">
        <v>24</v>
      </c>
    </row>
    <row r="22" spans="1:9" ht="14.25">
      <c r="A22" s="85" t="s">
        <v>608</v>
      </c>
      <c r="B22" s="86"/>
      <c r="C22" s="85"/>
      <c r="D22" s="86"/>
      <c r="E22" s="88" t="s">
        <v>2</v>
      </c>
      <c r="F22" s="88" t="s">
        <v>283</v>
      </c>
      <c r="G22" s="90">
        <v>25</v>
      </c>
      <c r="H22" s="91">
        <v>5</v>
      </c>
      <c r="I22" s="90">
        <v>30</v>
      </c>
    </row>
    <row r="23" spans="1:9" ht="14.25">
      <c r="A23" s="85" t="s">
        <v>608</v>
      </c>
      <c r="B23" s="86"/>
      <c r="C23" s="85"/>
      <c r="D23" s="86"/>
      <c r="E23" s="88" t="s">
        <v>2</v>
      </c>
      <c r="F23" s="97" t="s">
        <v>186</v>
      </c>
      <c r="G23" s="90">
        <v>45</v>
      </c>
      <c r="H23" s="91">
        <v>9</v>
      </c>
      <c r="I23" s="90">
        <v>54</v>
      </c>
    </row>
    <row r="24" spans="1:9" ht="14.25">
      <c r="A24" s="85" t="s">
        <v>608</v>
      </c>
      <c r="B24" s="86"/>
      <c r="C24" s="85"/>
      <c r="D24" s="86"/>
      <c r="E24" s="88" t="s">
        <v>2</v>
      </c>
      <c r="F24" s="97" t="s">
        <v>247</v>
      </c>
      <c r="G24" s="90">
        <v>50</v>
      </c>
      <c r="H24" s="91">
        <v>10</v>
      </c>
      <c r="I24" s="90">
        <v>60</v>
      </c>
    </row>
    <row r="25" spans="1:9" ht="14.25">
      <c r="A25" s="85" t="s">
        <v>609</v>
      </c>
      <c r="B25" s="86"/>
      <c r="C25" s="85" t="s">
        <v>119</v>
      </c>
      <c r="D25" s="102"/>
      <c r="E25" s="97"/>
      <c r="F25" s="103"/>
      <c r="G25" s="104"/>
      <c r="H25" s="105"/>
      <c r="I25" s="106"/>
    </row>
    <row r="26" spans="1:9" ht="14.25">
      <c r="A26" s="95" t="s">
        <v>610</v>
      </c>
      <c r="B26" s="96"/>
      <c r="C26" s="95" t="s">
        <v>611</v>
      </c>
      <c r="D26" s="107"/>
      <c r="E26" s="108" t="s">
        <v>2</v>
      </c>
      <c r="F26" s="109">
        <v>0.3</v>
      </c>
      <c r="G26" s="110">
        <v>50</v>
      </c>
      <c r="H26" s="111">
        <v>10</v>
      </c>
      <c r="I26" s="112">
        <v>60</v>
      </c>
    </row>
    <row r="27" spans="1:9" ht="14.25">
      <c r="A27" s="85" t="s">
        <v>609</v>
      </c>
      <c r="B27" s="86"/>
      <c r="C27" s="85" t="s">
        <v>119</v>
      </c>
      <c r="D27" s="102"/>
      <c r="E27" s="104"/>
      <c r="F27" s="85"/>
      <c r="G27" s="104"/>
      <c r="H27" s="105"/>
      <c r="I27" s="106"/>
    </row>
    <row r="28" spans="1:9" ht="14.25">
      <c r="A28" s="113" t="s">
        <v>610</v>
      </c>
      <c r="B28" s="114"/>
      <c r="C28" s="113" t="s">
        <v>611</v>
      </c>
      <c r="D28" s="115"/>
      <c r="E28" s="116" t="s">
        <v>2</v>
      </c>
      <c r="F28" s="116" t="s">
        <v>30</v>
      </c>
      <c r="G28" s="110">
        <v>80</v>
      </c>
      <c r="H28" s="111">
        <v>16</v>
      </c>
      <c r="I28" s="112">
        <v>96</v>
      </c>
    </row>
    <row r="29" spans="1:9" ht="14.25">
      <c r="A29" s="85" t="s">
        <v>609</v>
      </c>
      <c r="B29" s="86"/>
      <c r="C29" s="85" t="s">
        <v>119</v>
      </c>
      <c r="D29" s="102"/>
      <c r="E29" s="97"/>
      <c r="F29" s="104"/>
      <c r="G29" s="100"/>
      <c r="H29" s="102"/>
      <c r="I29" s="101"/>
    </row>
    <row r="30" spans="1:9" ht="14.25">
      <c r="A30" s="113" t="s">
        <v>610</v>
      </c>
      <c r="B30" s="114"/>
      <c r="C30" s="113" t="s">
        <v>611</v>
      </c>
      <c r="D30" s="115"/>
      <c r="E30" s="108" t="s">
        <v>2</v>
      </c>
      <c r="F30" s="116" t="s">
        <v>64</v>
      </c>
      <c r="G30" s="117">
        <v>130</v>
      </c>
      <c r="H30" s="118">
        <v>26</v>
      </c>
      <c r="I30" s="111">
        <v>156</v>
      </c>
    </row>
    <row r="31" spans="1:9" ht="14.25">
      <c r="A31" s="113" t="s">
        <v>193</v>
      </c>
      <c r="B31" s="115"/>
      <c r="C31" s="113" t="s">
        <v>126</v>
      </c>
      <c r="D31" s="114"/>
      <c r="E31" s="108" t="s">
        <v>2</v>
      </c>
      <c r="F31" s="108">
        <v>0.3</v>
      </c>
      <c r="G31" s="90">
        <v>50</v>
      </c>
      <c r="H31" s="91">
        <v>10</v>
      </c>
      <c r="I31" s="111">
        <v>60</v>
      </c>
    </row>
    <row r="32" spans="1:9" ht="14.25">
      <c r="A32" s="113" t="s">
        <v>193</v>
      </c>
      <c r="B32" s="115"/>
      <c r="C32" s="113" t="s">
        <v>126</v>
      </c>
      <c r="D32" s="114"/>
      <c r="E32" s="88" t="s">
        <v>2</v>
      </c>
      <c r="F32" s="108" t="s">
        <v>30</v>
      </c>
      <c r="G32" s="90">
        <v>80</v>
      </c>
      <c r="H32" s="91">
        <v>16</v>
      </c>
      <c r="I32" s="91">
        <v>96</v>
      </c>
    </row>
    <row r="33" spans="1:9" ht="14.25">
      <c r="A33" s="113" t="s">
        <v>193</v>
      </c>
      <c r="B33" s="115"/>
      <c r="C33" s="113" t="s">
        <v>126</v>
      </c>
      <c r="D33" s="114"/>
      <c r="E33" s="88" t="s">
        <v>2</v>
      </c>
      <c r="F33" s="108" t="s">
        <v>64</v>
      </c>
      <c r="G33" s="90">
        <v>130</v>
      </c>
      <c r="H33" s="91">
        <v>26</v>
      </c>
      <c r="I33" s="91">
        <v>156</v>
      </c>
    </row>
    <row r="34" spans="1:9" ht="14.25">
      <c r="A34" s="93" t="s">
        <v>163</v>
      </c>
      <c r="B34" s="94"/>
      <c r="C34" s="93" t="s">
        <v>164</v>
      </c>
      <c r="D34" s="94"/>
      <c r="E34" s="88" t="s">
        <v>2</v>
      </c>
      <c r="F34" s="88">
        <v>0.2</v>
      </c>
      <c r="G34" s="90">
        <v>16.666666666666668</v>
      </c>
      <c r="H34" s="91">
        <v>3.3333333333333335</v>
      </c>
      <c r="I34" s="91">
        <v>20</v>
      </c>
    </row>
    <row r="35" spans="1:9" ht="14.25">
      <c r="A35" s="93" t="s">
        <v>163</v>
      </c>
      <c r="B35" s="94"/>
      <c r="C35" s="93" t="s">
        <v>164</v>
      </c>
      <c r="D35" s="94"/>
      <c r="E35" s="88" t="s">
        <v>2</v>
      </c>
      <c r="F35" s="88" t="s">
        <v>30</v>
      </c>
      <c r="G35" s="90">
        <v>45</v>
      </c>
      <c r="H35" s="91">
        <v>9</v>
      </c>
      <c r="I35" s="91">
        <v>54</v>
      </c>
    </row>
    <row r="36" spans="1:9" ht="14.25">
      <c r="A36" s="93" t="s">
        <v>163</v>
      </c>
      <c r="B36" s="94"/>
      <c r="C36" s="93" t="s">
        <v>164</v>
      </c>
      <c r="D36" s="94"/>
      <c r="E36" s="88" t="s">
        <v>2</v>
      </c>
      <c r="F36" s="88" t="s">
        <v>283</v>
      </c>
      <c r="G36" s="90">
        <v>75</v>
      </c>
      <c r="H36" s="91">
        <v>15</v>
      </c>
      <c r="I36" s="91">
        <v>90</v>
      </c>
    </row>
    <row r="37" spans="1:9" ht="14.25">
      <c r="A37" s="95" t="s">
        <v>116</v>
      </c>
      <c r="B37" s="96"/>
      <c r="C37" s="95" t="s">
        <v>117</v>
      </c>
      <c r="D37" s="96"/>
      <c r="E37" s="88" t="s">
        <v>2</v>
      </c>
      <c r="F37" s="88">
        <v>0.5</v>
      </c>
      <c r="G37" s="90">
        <v>40</v>
      </c>
      <c r="H37" s="91">
        <v>8</v>
      </c>
      <c r="I37" s="91">
        <v>48</v>
      </c>
    </row>
    <row r="38" spans="1:9" ht="14.25">
      <c r="A38" s="93" t="s">
        <v>116</v>
      </c>
      <c r="B38" s="94"/>
      <c r="C38" s="93" t="s">
        <v>117</v>
      </c>
      <c r="D38" s="94"/>
      <c r="E38" s="88" t="s">
        <v>2</v>
      </c>
      <c r="F38" s="88" t="s">
        <v>64</v>
      </c>
      <c r="G38" s="90">
        <v>75</v>
      </c>
      <c r="H38" s="91">
        <v>15</v>
      </c>
      <c r="I38" s="91">
        <v>90</v>
      </c>
    </row>
    <row r="39" spans="1:9" ht="14.25">
      <c r="A39" s="93" t="s">
        <v>116</v>
      </c>
      <c r="B39" s="94"/>
      <c r="C39" s="95" t="s">
        <v>117</v>
      </c>
      <c r="D39" s="96"/>
      <c r="E39" s="88" t="s">
        <v>2</v>
      </c>
      <c r="F39" s="88" t="s">
        <v>247</v>
      </c>
      <c r="G39" s="90">
        <v>125</v>
      </c>
      <c r="H39" s="91">
        <v>25</v>
      </c>
      <c r="I39" s="91">
        <v>150</v>
      </c>
    </row>
    <row r="40" spans="1:9" ht="14.25">
      <c r="A40" s="98" t="s">
        <v>612</v>
      </c>
      <c r="B40" s="99"/>
      <c r="C40" s="93" t="s">
        <v>613</v>
      </c>
      <c r="D40" s="99"/>
      <c r="E40" s="88" t="s">
        <v>2</v>
      </c>
      <c r="F40" s="88">
        <v>0.5</v>
      </c>
      <c r="G40" s="90">
        <v>37.5</v>
      </c>
      <c r="H40" s="91">
        <v>7.5</v>
      </c>
      <c r="I40" s="91">
        <v>45</v>
      </c>
    </row>
    <row r="41" spans="1:9" ht="14.25">
      <c r="A41" s="98" t="s">
        <v>612</v>
      </c>
      <c r="B41" s="99"/>
      <c r="C41" s="93" t="s">
        <v>613</v>
      </c>
      <c r="D41" s="99"/>
      <c r="E41" s="88" t="s">
        <v>2</v>
      </c>
      <c r="F41" s="88" t="s">
        <v>30</v>
      </c>
      <c r="G41" s="90">
        <v>60</v>
      </c>
      <c r="H41" s="91">
        <v>12</v>
      </c>
      <c r="I41" s="91">
        <v>72</v>
      </c>
    </row>
    <row r="42" spans="1:9" ht="14.25">
      <c r="A42" s="119" t="s">
        <v>614</v>
      </c>
      <c r="B42" s="102"/>
      <c r="C42" s="85" t="s">
        <v>615</v>
      </c>
      <c r="D42" s="86"/>
      <c r="E42" s="88" t="s">
        <v>2</v>
      </c>
      <c r="F42" s="88">
        <v>0.3</v>
      </c>
      <c r="G42" s="90">
        <v>35</v>
      </c>
      <c r="H42" s="91">
        <v>7</v>
      </c>
      <c r="I42" s="91">
        <v>42</v>
      </c>
    </row>
    <row r="43" spans="1:9" ht="14.25">
      <c r="A43" s="119" t="s">
        <v>254</v>
      </c>
      <c r="B43" s="102"/>
      <c r="C43" s="85" t="s">
        <v>615</v>
      </c>
      <c r="D43" s="86"/>
      <c r="E43" s="88" t="s">
        <v>2</v>
      </c>
      <c r="F43" s="88" t="s">
        <v>30</v>
      </c>
      <c r="G43" s="90">
        <v>70</v>
      </c>
      <c r="H43" s="91">
        <v>14</v>
      </c>
      <c r="I43" s="91">
        <v>84</v>
      </c>
    </row>
    <row r="44" spans="1:9" ht="14.25">
      <c r="A44" s="119" t="s">
        <v>254</v>
      </c>
      <c r="B44" s="102"/>
      <c r="C44" s="85" t="s">
        <v>615</v>
      </c>
      <c r="D44" s="86"/>
      <c r="E44" s="88" t="s">
        <v>2</v>
      </c>
      <c r="F44" s="88" t="s">
        <v>64</v>
      </c>
      <c r="G44" s="90">
        <v>155</v>
      </c>
      <c r="H44" s="91">
        <v>31</v>
      </c>
      <c r="I44" s="91">
        <v>186</v>
      </c>
    </row>
    <row r="45" spans="1:9" ht="14.25">
      <c r="A45" s="119" t="s">
        <v>616</v>
      </c>
      <c r="B45" s="102"/>
      <c r="C45" s="93" t="s">
        <v>617</v>
      </c>
      <c r="D45" s="94"/>
      <c r="E45" s="88" t="s">
        <v>2</v>
      </c>
      <c r="F45" s="88">
        <v>0.5</v>
      </c>
      <c r="G45" s="90">
        <v>45</v>
      </c>
      <c r="H45" s="91">
        <v>9</v>
      </c>
      <c r="I45" s="91">
        <v>54</v>
      </c>
    </row>
    <row r="46" spans="1:9" ht="14.25">
      <c r="A46" s="119" t="s">
        <v>616</v>
      </c>
      <c r="B46" s="102"/>
      <c r="C46" s="93" t="s">
        <v>617</v>
      </c>
      <c r="D46" s="94"/>
      <c r="E46" s="88" t="s">
        <v>2</v>
      </c>
      <c r="F46" s="88" t="s">
        <v>241</v>
      </c>
      <c r="G46" s="90">
        <v>112.5</v>
      </c>
      <c r="H46" s="91">
        <v>22.5</v>
      </c>
      <c r="I46" s="91">
        <v>135</v>
      </c>
    </row>
    <row r="47" spans="1:9" ht="14.25">
      <c r="A47" s="119" t="s">
        <v>251</v>
      </c>
      <c r="B47" s="102"/>
      <c r="C47" s="93" t="s">
        <v>617</v>
      </c>
      <c r="D47" s="94"/>
      <c r="E47" s="88" t="s">
        <v>2</v>
      </c>
      <c r="F47" s="88">
        <v>0.4</v>
      </c>
      <c r="G47" s="90">
        <v>45</v>
      </c>
      <c r="H47" s="91">
        <v>9</v>
      </c>
      <c r="I47" s="91">
        <v>54</v>
      </c>
    </row>
    <row r="48" spans="1:9" ht="14.25">
      <c r="A48" s="119" t="s">
        <v>251</v>
      </c>
      <c r="B48" s="102"/>
      <c r="C48" s="95" t="s">
        <v>617</v>
      </c>
      <c r="D48" s="96"/>
      <c r="E48" s="88" t="s">
        <v>2</v>
      </c>
      <c r="F48" s="88" t="s">
        <v>250</v>
      </c>
      <c r="G48" s="90">
        <v>125</v>
      </c>
      <c r="H48" s="91">
        <v>25</v>
      </c>
      <c r="I48" s="91">
        <v>150</v>
      </c>
    </row>
    <row r="49" spans="1:9" ht="14.25">
      <c r="A49" s="119" t="s">
        <v>251</v>
      </c>
      <c r="B49" s="102"/>
      <c r="C49" s="95" t="s">
        <v>617</v>
      </c>
      <c r="D49" s="96"/>
      <c r="E49" s="88" t="s">
        <v>2</v>
      </c>
      <c r="F49" s="88" t="s">
        <v>31</v>
      </c>
      <c r="G49" s="90">
        <v>150</v>
      </c>
      <c r="H49" s="91">
        <v>30</v>
      </c>
      <c r="I49" s="91">
        <v>180</v>
      </c>
    </row>
    <row r="50" spans="1:9" ht="14.25">
      <c r="A50" s="119" t="s">
        <v>618</v>
      </c>
      <c r="B50" s="102"/>
      <c r="C50" s="93" t="s">
        <v>619</v>
      </c>
      <c r="D50" s="94"/>
      <c r="E50" s="88" t="s">
        <v>2</v>
      </c>
      <c r="F50" s="88">
        <v>0.4</v>
      </c>
      <c r="G50" s="90">
        <v>45</v>
      </c>
      <c r="H50" s="91">
        <v>9</v>
      </c>
      <c r="I50" s="91">
        <v>54</v>
      </c>
    </row>
    <row r="51" spans="1:9" ht="14.25">
      <c r="A51" s="119" t="s">
        <v>618</v>
      </c>
      <c r="B51" s="102"/>
      <c r="C51" s="93" t="s">
        <v>619</v>
      </c>
      <c r="D51" s="94"/>
      <c r="E51" s="88" t="s">
        <v>2</v>
      </c>
      <c r="F51" s="88" t="s">
        <v>250</v>
      </c>
      <c r="G51" s="90">
        <v>120</v>
      </c>
      <c r="H51" s="91">
        <v>24</v>
      </c>
      <c r="I51" s="91">
        <v>144</v>
      </c>
    </row>
    <row r="52" spans="1:9" ht="14.25">
      <c r="A52" s="119" t="s">
        <v>89</v>
      </c>
      <c r="B52" s="102"/>
      <c r="C52" s="95" t="s">
        <v>620</v>
      </c>
      <c r="D52" s="96"/>
      <c r="E52" s="88" t="s">
        <v>2</v>
      </c>
      <c r="F52" s="88">
        <v>0.4</v>
      </c>
      <c r="G52" s="90">
        <v>40</v>
      </c>
      <c r="H52" s="91">
        <v>8</v>
      </c>
      <c r="I52" s="91">
        <v>48</v>
      </c>
    </row>
    <row r="53" spans="1:9" ht="14.25">
      <c r="A53" s="119" t="s">
        <v>89</v>
      </c>
      <c r="B53" s="102"/>
      <c r="C53" s="93" t="s">
        <v>620</v>
      </c>
      <c r="D53" s="94"/>
      <c r="E53" s="88" t="s">
        <v>2</v>
      </c>
      <c r="F53" s="88" t="s">
        <v>250</v>
      </c>
      <c r="G53" s="90">
        <v>125</v>
      </c>
      <c r="H53" s="91">
        <v>25</v>
      </c>
      <c r="I53" s="91">
        <v>150</v>
      </c>
    </row>
    <row r="54" spans="1:9" ht="14.25">
      <c r="A54" s="119" t="s">
        <v>89</v>
      </c>
      <c r="B54" s="102"/>
      <c r="C54" s="93" t="s">
        <v>620</v>
      </c>
      <c r="D54" s="94"/>
      <c r="E54" s="88" t="s">
        <v>2</v>
      </c>
      <c r="F54" s="88" t="s">
        <v>31</v>
      </c>
      <c r="G54" s="90">
        <v>150</v>
      </c>
      <c r="H54" s="91">
        <v>30</v>
      </c>
      <c r="I54" s="91">
        <v>180</v>
      </c>
    </row>
    <row r="55" spans="1:9" ht="14.25">
      <c r="A55" s="119" t="s">
        <v>621</v>
      </c>
      <c r="B55" s="102"/>
      <c r="C55" s="93" t="s">
        <v>622</v>
      </c>
      <c r="D55" s="94"/>
      <c r="E55" s="88" t="s">
        <v>2</v>
      </c>
      <c r="F55" s="89">
        <v>0.3</v>
      </c>
      <c r="G55" s="90">
        <v>37.5</v>
      </c>
      <c r="H55" s="91">
        <v>7.5</v>
      </c>
      <c r="I55" s="91">
        <v>45</v>
      </c>
    </row>
    <row r="56" spans="1:9" ht="14.25">
      <c r="A56" s="119" t="s">
        <v>621</v>
      </c>
      <c r="B56" s="102"/>
      <c r="C56" s="93" t="s">
        <v>622</v>
      </c>
      <c r="D56" s="94"/>
      <c r="E56" s="88" t="s">
        <v>2</v>
      </c>
      <c r="F56" s="89" t="s">
        <v>88</v>
      </c>
      <c r="G56" s="90">
        <v>95</v>
      </c>
      <c r="H56" s="91">
        <v>19</v>
      </c>
      <c r="I56" s="91">
        <v>114</v>
      </c>
    </row>
    <row r="57" spans="1:9" ht="14.25">
      <c r="A57" s="98" t="s">
        <v>623</v>
      </c>
      <c r="B57" s="94"/>
      <c r="C57" s="95" t="s">
        <v>624</v>
      </c>
      <c r="D57" s="96"/>
      <c r="E57" s="88" t="s">
        <v>2</v>
      </c>
      <c r="F57" s="88">
        <v>0.2</v>
      </c>
      <c r="G57" s="90">
        <v>40</v>
      </c>
      <c r="H57" s="91">
        <v>8</v>
      </c>
      <c r="I57" s="91">
        <v>48</v>
      </c>
    </row>
    <row r="58" spans="1:9" ht="14.25">
      <c r="A58" s="119" t="s">
        <v>623</v>
      </c>
      <c r="B58" s="102"/>
      <c r="C58" s="93" t="s">
        <v>624</v>
      </c>
      <c r="D58" s="94"/>
      <c r="E58" s="88" t="s">
        <v>2</v>
      </c>
      <c r="F58" s="88" t="s">
        <v>91</v>
      </c>
      <c r="G58" s="90">
        <v>75</v>
      </c>
      <c r="H58" s="91">
        <v>15</v>
      </c>
      <c r="I58" s="91">
        <v>90</v>
      </c>
    </row>
    <row r="59" spans="1:9" ht="14.25">
      <c r="A59" s="119" t="s">
        <v>623</v>
      </c>
      <c r="B59" s="102"/>
      <c r="C59" s="93" t="s">
        <v>624</v>
      </c>
      <c r="D59" s="94"/>
      <c r="E59" s="88" t="s">
        <v>2</v>
      </c>
      <c r="F59" s="88" t="s">
        <v>348</v>
      </c>
      <c r="G59" s="90">
        <v>100</v>
      </c>
      <c r="H59" s="91">
        <v>20</v>
      </c>
      <c r="I59" s="91">
        <v>120</v>
      </c>
    </row>
    <row r="60" spans="1:9" ht="14.25">
      <c r="A60" s="119" t="s">
        <v>623</v>
      </c>
      <c r="B60" s="102"/>
      <c r="C60" s="93" t="s">
        <v>624</v>
      </c>
      <c r="D60" s="94"/>
      <c r="E60" s="88" t="s">
        <v>2</v>
      </c>
      <c r="F60" s="88" t="s">
        <v>293</v>
      </c>
      <c r="G60" s="90">
        <v>130</v>
      </c>
      <c r="H60" s="91">
        <v>26</v>
      </c>
      <c r="I60" s="91">
        <v>156</v>
      </c>
    </row>
    <row r="61" spans="1:9" ht="14.25">
      <c r="A61" s="122" t="s">
        <v>78</v>
      </c>
      <c r="B61" s="107"/>
      <c r="C61" s="113" t="s">
        <v>79</v>
      </c>
      <c r="D61" s="114"/>
      <c r="E61" s="88" t="s">
        <v>2</v>
      </c>
      <c r="F61" s="88" t="s">
        <v>25</v>
      </c>
      <c r="G61" s="117">
        <v>55</v>
      </c>
      <c r="H61" s="91">
        <v>11</v>
      </c>
      <c r="I61" s="91">
        <v>66</v>
      </c>
    </row>
    <row r="62" spans="1:9" ht="14.25">
      <c r="A62" s="98" t="s">
        <v>78</v>
      </c>
      <c r="B62" s="99"/>
      <c r="C62" s="113" t="s">
        <v>79</v>
      </c>
      <c r="D62" s="114"/>
      <c r="E62" s="88" t="s">
        <v>2</v>
      </c>
      <c r="F62" s="88" t="s">
        <v>64</v>
      </c>
      <c r="G62" s="90">
        <v>75</v>
      </c>
      <c r="H62" s="91">
        <v>15</v>
      </c>
      <c r="I62" s="91">
        <v>90</v>
      </c>
    </row>
    <row r="63" spans="1:9" ht="14.25">
      <c r="A63" s="122" t="s">
        <v>493</v>
      </c>
      <c r="B63" s="107"/>
      <c r="C63" s="95" t="s">
        <v>466</v>
      </c>
      <c r="D63" s="96"/>
      <c r="E63" s="88" t="s">
        <v>2</v>
      </c>
      <c r="F63" s="88" t="s">
        <v>25</v>
      </c>
      <c r="G63" s="90">
        <v>130</v>
      </c>
      <c r="H63" s="91">
        <v>26</v>
      </c>
      <c r="I63" s="91">
        <v>156</v>
      </c>
    </row>
    <row r="64" spans="1:9" ht="14.25">
      <c r="A64" s="93" t="s">
        <v>493</v>
      </c>
      <c r="B64" s="99"/>
      <c r="C64" s="93" t="s">
        <v>466</v>
      </c>
      <c r="D64" s="94"/>
      <c r="E64" s="88" t="s">
        <v>2</v>
      </c>
      <c r="F64" s="88" t="s">
        <v>64</v>
      </c>
      <c r="G64" s="90">
        <v>200</v>
      </c>
      <c r="H64" s="91">
        <v>40</v>
      </c>
      <c r="I64" s="91">
        <v>240</v>
      </c>
    </row>
    <row r="65" spans="1:9" ht="14.25">
      <c r="A65" s="122" t="s">
        <v>101</v>
      </c>
      <c r="B65" s="71"/>
      <c r="C65" s="95" t="s">
        <v>102</v>
      </c>
      <c r="D65" s="96"/>
      <c r="E65" s="88" t="s">
        <v>2</v>
      </c>
      <c r="F65" s="88">
        <v>0.3</v>
      </c>
      <c r="G65" s="90">
        <v>35</v>
      </c>
      <c r="H65" s="91">
        <v>7</v>
      </c>
      <c r="I65" s="91">
        <v>42</v>
      </c>
    </row>
    <row r="66" spans="1:9" ht="14.25">
      <c r="A66" s="98" t="s">
        <v>101</v>
      </c>
      <c r="B66" s="99"/>
      <c r="C66" s="93" t="s">
        <v>102</v>
      </c>
      <c r="D66" s="94"/>
      <c r="E66" s="88" t="s">
        <v>2</v>
      </c>
      <c r="F66" s="88" t="s">
        <v>88</v>
      </c>
      <c r="G66" s="90">
        <v>90</v>
      </c>
      <c r="H66" s="91">
        <v>18</v>
      </c>
      <c r="I66" s="91">
        <v>108</v>
      </c>
    </row>
    <row r="67" spans="1:9" ht="14.25">
      <c r="A67" s="93"/>
      <c r="B67" s="94"/>
      <c r="C67" s="93"/>
      <c r="D67" s="94"/>
      <c r="E67" s="88"/>
      <c r="F67" s="88"/>
      <c r="G67" s="90"/>
      <c r="H67" s="91"/>
      <c r="I67" s="91"/>
    </row>
    <row r="68" spans="1:9" ht="14.25">
      <c r="A68" s="95"/>
      <c r="B68" s="96"/>
      <c r="C68" s="95"/>
      <c r="D68" s="96"/>
      <c r="E68" s="88"/>
      <c r="F68" s="88"/>
      <c r="G68" s="90"/>
      <c r="H68" s="91"/>
      <c r="I68" s="91"/>
    </row>
    <row r="69" spans="1:9" ht="14.25">
      <c r="A69" s="93"/>
      <c r="B69" s="94"/>
      <c r="C69" s="93"/>
      <c r="D69" s="94"/>
      <c r="E69" s="88"/>
      <c r="F69" s="88"/>
      <c r="G69" s="90"/>
      <c r="H69" s="91"/>
      <c r="I69" s="91"/>
    </row>
    <row r="70" spans="1:9" ht="14.25">
      <c r="A70" s="93"/>
      <c r="B70" s="94"/>
      <c r="C70" s="95"/>
      <c r="D70" s="96"/>
      <c r="E70" s="88"/>
      <c r="F70" s="88"/>
      <c r="G70" s="90"/>
      <c r="H70" s="91"/>
      <c r="I70" s="91"/>
    </row>
    <row r="71" spans="1:9" ht="14.25">
      <c r="A71" s="98"/>
      <c r="B71" s="99"/>
      <c r="C71" s="93"/>
      <c r="D71" s="99"/>
      <c r="E71" s="88"/>
      <c r="F71" s="88"/>
      <c r="G71" s="90"/>
      <c r="H71" s="91"/>
      <c r="I71" s="91"/>
    </row>
    <row r="72" spans="1:9" ht="14.25">
      <c r="A72" s="98"/>
      <c r="B72" s="99"/>
      <c r="C72" s="93"/>
      <c r="D72" s="99"/>
      <c r="E72" s="88"/>
      <c r="F72" s="88"/>
      <c r="G72" s="90"/>
      <c r="H72" s="91"/>
      <c r="I72" s="91"/>
    </row>
    <row r="73" spans="1:9" ht="14.25">
      <c r="A73" s="95"/>
      <c r="B73" s="107"/>
      <c r="C73" s="85"/>
      <c r="D73" s="102"/>
      <c r="E73" s="88"/>
      <c r="F73" s="88"/>
      <c r="G73" s="90"/>
      <c r="H73" s="91"/>
      <c r="I73" s="91"/>
    </row>
    <row r="74" spans="1:9" ht="14.25">
      <c r="A74" s="98"/>
      <c r="B74" s="99"/>
      <c r="C74" s="93"/>
      <c r="D74" s="99"/>
      <c r="E74" s="88"/>
      <c r="F74" s="88"/>
      <c r="G74" s="90"/>
      <c r="H74" s="91"/>
      <c r="I74" s="91"/>
    </row>
    <row r="75" spans="1:9" ht="14.25">
      <c r="A75" s="98"/>
      <c r="B75" s="99"/>
      <c r="C75" s="93"/>
      <c r="D75" s="99"/>
      <c r="E75" s="88"/>
      <c r="F75" s="88"/>
      <c r="G75" s="90"/>
      <c r="H75" s="91"/>
      <c r="I75" s="91"/>
    </row>
    <row r="76" spans="1:9" ht="14.25">
      <c r="A76" s="119"/>
      <c r="B76" s="102"/>
      <c r="C76" s="85"/>
      <c r="D76" s="86"/>
      <c r="E76" s="88"/>
      <c r="F76" s="88"/>
      <c r="G76" s="90"/>
      <c r="H76" s="91"/>
      <c r="I76" s="91"/>
    </row>
    <row r="77" spans="1:9" ht="14.25">
      <c r="A77" s="119"/>
      <c r="B77" s="102"/>
      <c r="C77" s="85"/>
      <c r="D77" s="86"/>
      <c r="E77" s="88"/>
      <c r="F77" s="88"/>
      <c r="G77" s="90"/>
      <c r="H77" s="91"/>
      <c r="I77" s="91"/>
    </row>
    <row r="78" spans="1:9" ht="14.25">
      <c r="A78" s="119"/>
      <c r="B78" s="102"/>
      <c r="C78" s="85"/>
      <c r="D78" s="86"/>
      <c r="E78" s="88"/>
      <c r="F78" s="88"/>
      <c r="G78" s="90"/>
      <c r="H78" s="91"/>
      <c r="I78" s="91"/>
    </row>
    <row r="79" spans="1:9" ht="14.25">
      <c r="A79" s="119"/>
      <c r="B79" s="102"/>
      <c r="C79" s="93"/>
      <c r="D79" s="94"/>
      <c r="E79" s="88"/>
      <c r="F79" s="88"/>
      <c r="G79" s="90"/>
      <c r="H79" s="91"/>
      <c r="I79" s="91"/>
    </row>
    <row r="80" spans="1:9" ht="14.25">
      <c r="A80" s="119"/>
      <c r="B80" s="102"/>
      <c r="C80" s="93"/>
      <c r="D80" s="94"/>
      <c r="E80" s="88"/>
      <c r="F80" s="88"/>
      <c r="G80" s="90"/>
      <c r="H80" s="91"/>
      <c r="I80" s="91"/>
    </row>
    <row r="81" spans="1:9" ht="14.25">
      <c r="A81" s="119"/>
      <c r="B81" s="102"/>
      <c r="C81" s="93"/>
      <c r="D81" s="94"/>
      <c r="E81" s="88"/>
      <c r="F81" s="88"/>
      <c r="G81" s="90"/>
      <c r="H81" s="91"/>
      <c r="I81" s="91"/>
    </row>
    <row r="82" spans="1:9" ht="14.25">
      <c r="A82" s="119"/>
      <c r="B82" s="102"/>
      <c r="C82" s="95"/>
      <c r="D82" s="96"/>
      <c r="E82" s="88"/>
      <c r="F82" s="88"/>
      <c r="G82" s="90"/>
      <c r="H82" s="91"/>
      <c r="I82" s="91"/>
    </row>
    <row r="83" spans="1:9" ht="14.25">
      <c r="A83" s="119"/>
      <c r="B83" s="102"/>
      <c r="C83" s="95"/>
      <c r="D83" s="96"/>
      <c r="E83" s="88"/>
      <c r="F83" s="88"/>
      <c r="G83" s="90"/>
      <c r="H83" s="91"/>
      <c r="I83" s="91"/>
    </row>
    <row r="84" spans="1:9" ht="14.25">
      <c r="A84" s="119"/>
      <c r="B84" s="102"/>
      <c r="C84" s="93"/>
      <c r="D84" s="94"/>
      <c r="E84" s="88"/>
      <c r="F84" s="88"/>
      <c r="G84" s="90"/>
      <c r="H84" s="91"/>
      <c r="I84" s="91"/>
    </row>
    <row r="85" spans="1:9" ht="14.25">
      <c r="A85" s="119"/>
      <c r="B85" s="102"/>
      <c r="C85" s="93"/>
      <c r="D85" s="94"/>
      <c r="E85" s="88"/>
      <c r="F85" s="88"/>
      <c r="G85" s="90"/>
      <c r="H85" s="91"/>
      <c r="I85" s="91"/>
    </row>
    <row r="86" spans="1:9" ht="14.25">
      <c r="A86" s="119"/>
      <c r="B86" s="102"/>
      <c r="C86" s="95"/>
      <c r="D86" s="96"/>
      <c r="E86" s="88"/>
      <c r="F86" s="88"/>
      <c r="G86" s="90"/>
      <c r="H86" s="91"/>
      <c r="I86" s="91"/>
    </row>
    <row r="87" spans="1:9" ht="14.25">
      <c r="A87" s="119"/>
      <c r="B87" s="102"/>
      <c r="C87" s="93"/>
      <c r="D87" s="94"/>
      <c r="E87" s="88"/>
      <c r="F87" s="88"/>
      <c r="G87" s="90"/>
      <c r="H87" s="91"/>
      <c r="I87" s="91"/>
    </row>
    <row r="88" spans="1:9" ht="14.25">
      <c r="A88" s="119"/>
      <c r="B88" s="102"/>
      <c r="C88" s="93"/>
      <c r="D88" s="94"/>
      <c r="E88" s="88"/>
      <c r="F88" s="88"/>
      <c r="G88" s="90"/>
      <c r="H88" s="91"/>
      <c r="I88" s="91"/>
    </row>
    <row r="89" spans="1:9" ht="14.25">
      <c r="A89" s="119"/>
      <c r="B89" s="102"/>
      <c r="C89" s="93"/>
      <c r="D89" s="94"/>
      <c r="E89" s="88"/>
      <c r="F89" s="89"/>
      <c r="G89" s="90"/>
      <c r="H89" s="91"/>
      <c r="I89" s="91"/>
    </row>
    <row r="90" spans="1:9" ht="14.25">
      <c r="A90" s="119"/>
      <c r="B90" s="102"/>
      <c r="C90" s="93"/>
      <c r="D90" s="94"/>
      <c r="E90" s="88"/>
      <c r="F90" s="89"/>
      <c r="G90" s="90"/>
      <c r="H90" s="91"/>
      <c r="I90" s="91"/>
    </row>
    <row r="91" spans="1:9" ht="14.25">
      <c r="A91" s="98"/>
      <c r="B91" s="94"/>
      <c r="C91" s="95"/>
      <c r="D91" s="96"/>
      <c r="E91" s="88"/>
      <c r="F91" s="88"/>
      <c r="G91" s="90"/>
      <c r="H91" s="91"/>
      <c r="I91" s="91"/>
    </row>
    <row r="92" spans="1:9" ht="14.25">
      <c r="A92" s="119"/>
      <c r="B92" s="102"/>
      <c r="C92" s="93"/>
      <c r="D92" s="94"/>
      <c r="E92" s="88"/>
      <c r="F92" s="88"/>
      <c r="G92" s="90"/>
      <c r="H92" s="91"/>
      <c r="I92" s="91"/>
    </row>
    <row r="93" spans="1:9" ht="14.25">
      <c r="A93" s="119"/>
      <c r="B93" s="102"/>
      <c r="C93" s="93"/>
      <c r="D93" s="94"/>
      <c r="E93" s="88"/>
      <c r="F93" s="88"/>
      <c r="G93" s="90"/>
      <c r="H93" s="91"/>
      <c r="I93" s="91"/>
    </row>
    <row r="94" spans="1:9" ht="14.25">
      <c r="A94" s="119"/>
      <c r="B94" s="102"/>
      <c r="C94" s="93"/>
      <c r="D94" s="94"/>
      <c r="E94" s="88"/>
      <c r="F94" s="88"/>
      <c r="G94" s="90"/>
      <c r="H94" s="91"/>
      <c r="I94" s="91"/>
    </row>
    <row r="95" spans="1:9" ht="14.25">
      <c r="A95" s="119"/>
      <c r="B95" s="102"/>
      <c r="C95" s="93"/>
      <c r="D95" s="94"/>
      <c r="E95" s="88"/>
      <c r="F95" s="88"/>
      <c r="G95" s="90"/>
      <c r="H95" s="91"/>
      <c r="I95" s="91"/>
    </row>
    <row r="96" spans="1:9" ht="14.25">
      <c r="A96" s="119"/>
      <c r="B96" s="102"/>
      <c r="C96" s="93"/>
      <c r="D96" s="94"/>
      <c r="E96" s="88"/>
      <c r="F96" s="88"/>
      <c r="G96" s="90"/>
      <c r="H96" s="91"/>
      <c r="I96" s="91"/>
    </row>
    <row r="97" spans="1:9" ht="14.25">
      <c r="A97" s="98"/>
      <c r="B97" s="99"/>
      <c r="C97" s="93"/>
      <c r="D97" s="94"/>
      <c r="E97" s="88"/>
      <c r="F97" s="88"/>
      <c r="G97" s="90"/>
      <c r="H97" s="91"/>
      <c r="I97" s="91"/>
    </row>
    <row r="98" spans="1:9" ht="14.25">
      <c r="A98" s="98"/>
      <c r="B98" s="99"/>
      <c r="C98" s="93"/>
      <c r="D98" s="94"/>
      <c r="E98" s="88"/>
      <c r="F98" s="88"/>
      <c r="G98" s="120"/>
      <c r="H98" s="91"/>
      <c r="I98" s="91"/>
    </row>
    <row r="99" spans="1:9" ht="14.25">
      <c r="A99" s="98"/>
      <c r="B99" s="99"/>
      <c r="C99" s="93"/>
      <c r="D99" s="94"/>
      <c r="E99" s="88"/>
      <c r="F99" s="88"/>
      <c r="G99" s="121"/>
      <c r="H99" s="91"/>
      <c r="I99" s="91"/>
    </row>
    <row r="100" spans="1:9" ht="14.25">
      <c r="A100" s="122"/>
      <c r="B100" s="107"/>
      <c r="C100" s="113"/>
      <c r="D100" s="114"/>
      <c r="E100" s="88"/>
      <c r="F100" s="88"/>
      <c r="G100" s="117"/>
      <c r="H100" s="91"/>
      <c r="I100" s="91"/>
    </row>
    <row r="101" spans="1:9" ht="14.25">
      <c r="A101" s="98"/>
      <c r="B101" s="99"/>
      <c r="C101" s="113"/>
      <c r="D101" s="114"/>
      <c r="E101" s="88"/>
      <c r="F101" s="88"/>
      <c r="G101" s="90"/>
      <c r="H101" s="91"/>
      <c r="I101" s="91"/>
    </row>
    <row r="102" spans="1:9" ht="14.25">
      <c r="A102" s="122"/>
      <c r="B102" s="107"/>
      <c r="C102" s="95"/>
      <c r="D102" s="96"/>
      <c r="E102" s="88"/>
      <c r="F102" s="88"/>
      <c r="G102" s="90"/>
      <c r="H102" s="91"/>
      <c r="I102" s="91"/>
    </row>
    <row r="103" spans="1:9" ht="14.25">
      <c r="A103" s="93"/>
      <c r="B103" s="99"/>
      <c r="C103" s="93"/>
      <c r="D103" s="94"/>
      <c r="E103" s="88"/>
      <c r="F103" s="88"/>
      <c r="G103" s="90"/>
      <c r="H103" s="91"/>
      <c r="I103" s="91"/>
    </row>
    <row r="104" spans="1:9" ht="14.25">
      <c r="A104" s="122"/>
      <c r="B104" s="71"/>
      <c r="C104" s="95"/>
      <c r="D104" s="96"/>
      <c r="E104" s="88"/>
      <c r="F104" s="88"/>
      <c r="G104" s="90"/>
      <c r="H104" s="91"/>
      <c r="I104" s="91"/>
    </row>
    <row r="105" spans="1:9" ht="14.25">
      <c r="A105" s="98"/>
      <c r="B105" s="99"/>
      <c r="C105" s="85"/>
      <c r="D105" s="86"/>
      <c r="E105" s="88"/>
      <c r="F105" s="88"/>
      <c r="G105" s="90"/>
      <c r="H105" s="91"/>
      <c r="I105" s="91"/>
    </row>
    <row r="106" spans="1:9" ht="14.25">
      <c r="A106" s="98"/>
      <c r="B106" s="94"/>
      <c r="C106" s="93"/>
      <c r="D106" s="94"/>
      <c r="E106" s="88"/>
      <c r="F106" s="88"/>
      <c r="G106" s="90"/>
      <c r="H106" s="91"/>
      <c r="I106" s="91"/>
    </row>
    <row r="107" spans="1:9" ht="14.25">
      <c r="A107" s="98"/>
      <c r="B107" s="94"/>
      <c r="C107" s="93"/>
      <c r="D107" s="94"/>
      <c r="E107" s="88"/>
      <c r="F107" s="88"/>
      <c r="G107" s="90"/>
      <c r="H107" s="123"/>
      <c r="I107" s="123"/>
    </row>
    <row r="111" spans="1:9" ht="14.25">
      <c r="A111" s="71"/>
      <c r="B111" s="124"/>
      <c r="C111" s="124"/>
      <c r="D111" s="124"/>
      <c r="E111" s="124"/>
      <c r="F111" s="124"/>
      <c r="G111" s="71"/>
      <c r="H111" s="71"/>
      <c r="I111" s="71"/>
    </row>
  </sheetData>
  <sheetProtection/>
  <mergeCells count="3">
    <mergeCell ref="A3:I3"/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2:O31"/>
  <sheetViews>
    <sheetView view="pageBreakPreview" zoomScale="60" zoomScaleNormal="16" workbookViewId="0" topLeftCell="A4">
      <selection activeCell="I18" sqref="I18"/>
    </sheetView>
  </sheetViews>
  <sheetFormatPr defaultColWidth="9.140625" defaultRowHeight="15"/>
  <cols>
    <col min="1" max="1" width="16.140625" style="1" customWidth="1"/>
    <col min="2" max="2" width="19.57421875" style="1" customWidth="1"/>
    <col min="3" max="3" width="10.57421875" style="1" customWidth="1"/>
    <col min="4" max="4" width="12.57421875" style="1" customWidth="1"/>
    <col min="5" max="5" width="9.7109375" style="1" customWidth="1"/>
    <col min="6" max="6" width="10.140625" style="1" customWidth="1"/>
    <col min="7" max="7" width="10.00390625" style="1" customWidth="1"/>
    <col min="8" max="8" width="13.7109375" style="1" customWidth="1"/>
    <col min="9" max="9" width="9.140625" style="1" customWidth="1"/>
    <col min="10" max="10" width="1.1484375" style="1" customWidth="1"/>
    <col min="11" max="15" width="9.140625" style="1" hidden="1" customWidth="1"/>
    <col min="16" max="16384" width="9.140625" style="1" customWidth="1"/>
  </cols>
  <sheetData>
    <row r="2" spans="7:8" ht="12.75">
      <c r="G2" s="399"/>
      <c r="H2" s="399"/>
    </row>
    <row r="3" spans="1:8" ht="12.75">
      <c r="A3" s="266" t="s">
        <v>875</v>
      </c>
      <c r="B3" s="266"/>
      <c r="C3" s="266"/>
      <c r="D3" s="266"/>
      <c r="E3" s="266"/>
      <c r="F3" s="266"/>
      <c r="G3" s="266"/>
      <c r="H3" s="266"/>
    </row>
    <row r="4" ht="4.5" customHeight="1"/>
    <row r="5" spans="1:8" ht="19.5" customHeight="1">
      <c r="A5" s="7" t="s">
        <v>7</v>
      </c>
      <c r="B5" s="400" t="s">
        <v>625</v>
      </c>
      <c r="C5" s="401"/>
      <c r="D5" s="401"/>
      <c r="E5" s="401"/>
      <c r="F5" s="401"/>
      <c r="G5" s="401"/>
      <c r="H5" s="401"/>
    </row>
    <row r="6" spans="1:8" ht="19.5" customHeight="1">
      <c r="A6" s="7" t="s">
        <v>555</v>
      </c>
      <c r="B6" s="400" t="s">
        <v>879</v>
      </c>
      <c r="C6" s="401"/>
      <c r="D6" s="401"/>
      <c r="E6" s="401"/>
      <c r="F6" s="401"/>
      <c r="G6" s="401"/>
      <c r="H6" s="401"/>
    </row>
    <row r="7" spans="1:8" ht="26.25" customHeight="1">
      <c r="A7" s="270" t="s">
        <v>9</v>
      </c>
      <c r="B7" s="267" t="s">
        <v>880</v>
      </c>
      <c r="C7" s="270"/>
      <c r="D7" s="270"/>
      <c r="E7" s="270"/>
      <c r="F7" s="270"/>
      <c r="G7" s="270"/>
      <c r="H7" s="270"/>
    </row>
    <row r="8" spans="1:8" ht="15.75" customHeight="1">
      <c r="A8" s="270"/>
      <c r="B8" s="267" t="s">
        <v>881</v>
      </c>
      <c r="C8" s="267"/>
      <c r="D8" s="267"/>
      <c r="E8" s="267"/>
      <c r="F8" s="267"/>
      <c r="G8" s="267"/>
      <c r="H8" s="267"/>
    </row>
    <row r="9" spans="1:15" ht="58.5" customHeight="1">
      <c r="A9" s="8" t="s">
        <v>12</v>
      </c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125"/>
      <c r="J9" s="125"/>
      <c r="K9" s="125"/>
      <c r="L9" s="125"/>
      <c r="M9" s="125"/>
      <c r="N9" s="125"/>
      <c r="O9" s="125"/>
    </row>
    <row r="10" spans="1:15" ht="19.5" customHeight="1">
      <c r="A10" s="267" t="s">
        <v>626</v>
      </c>
      <c r="B10" s="270"/>
      <c r="C10" s="270"/>
      <c r="D10" s="270"/>
      <c r="E10" s="270"/>
      <c r="F10" s="270"/>
      <c r="G10" s="270"/>
      <c r="H10" s="270"/>
      <c r="I10" s="397"/>
      <c r="J10" s="397"/>
      <c r="K10" s="397"/>
      <c r="L10" s="397"/>
      <c r="M10" s="397"/>
      <c r="N10" s="397"/>
      <c r="O10" s="397"/>
    </row>
    <row r="11" spans="1:15" ht="30" customHeight="1">
      <c r="A11" s="270" t="s">
        <v>28</v>
      </c>
      <c r="B11" s="396" t="s">
        <v>29</v>
      </c>
      <c r="C11" s="8" t="s">
        <v>23</v>
      </c>
      <c r="D11" s="8" t="s">
        <v>24</v>
      </c>
      <c r="E11" s="8" t="s">
        <v>30</v>
      </c>
      <c r="F11" s="15">
        <v>22.5</v>
      </c>
      <c r="G11" s="15">
        <v>27</v>
      </c>
      <c r="H11" s="8">
        <v>500</v>
      </c>
      <c r="I11" s="125"/>
      <c r="J11" s="125"/>
      <c r="K11" s="125"/>
      <c r="L11" s="125"/>
      <c r="M11" s="125"/>
      <c r="N11" s="125"/>
      <c r="O11" s="125"/>
    </row>
    <row r="12" spans="1:8" ht="30" customHeight="1">
      <c r="A12" s="270"/>
      <c r="B12" s="396"/>
      <c r="C12" s="8" t="s">
        <v>23</v>
      </c>
      <c r="D12" s="8" t="s">
        <v>24</v>
      </c>
      <c r="E12" s="8" t="s">
        <v>882</v>
      </c>
      <c r="F12" s="15">
        <v>37.5</v>
      </c>
      <c r="G12" s="15">
        <v>45</v>
      </c>
      <c r="H12" s="8">
        <v>200</v>
      </c>
    </row>
    <row r="13" spans="1:8" ht="30" customHeight="1">
      <c r="A13" s="270" t="s">
        <v>883</v>
      </c>
      <c r="B13" s="398" t="s">
        <v>884</v>
      </c>
      <c r="C13" s="8" t="s">
        <v>23</v>
      </c>
      <c r="D13" s="8" t="s">
        <v>24</v>
      </c>
      <c r="E13" s="8" t="s">
        <v>30</v>
      </c>
      <c r="F13" s="15">
        <v>33.33</v>
      </c>
      <c r="G13" s="15">
        <v>40</v>
      </c>
      <c r="H13" s="8">
        <v>500</v>
      </c>
    </row>
    <row r="14" spans="1:8" ht="30" customHeight="1">
      <c r="A14" s="270"/>
      <c r="B14" s="398"/>
      <c r="C14" s="8" t="s">
        <v>23</v>
      </c>
      <c r="D14" s="8" t="s">
        <v>24</v>
      </c>
      <c r="E14" s="8" t="s">
        <v>882</v>
      </c>
      <c r="F14" s="15">
        <v>41.66</v>
      </c>
      <c r="G14" s="15">
        <v>50</v>
      </c>
      <c r="H14" s="8">
        <v>500</v>
      </c>
    </row>
    <row r="15" spans="1:8" ht="30" customHeight="1">
      <c r="A15" s="395" t="s">
        <v>885</v>
      </c>
      <c r="B15" s="396" t="s">
        <v>886</v>
      </c>
      <c r="C15" s="8" t="s">
        <v>23</v>
      </c>
      <c r="D15" s="8" t="s">
        <v>24</v>
      </c>
      <c r="E15" s="8" t="s">
        <v>406</v>
      </c>
      <c r="F15" s="15">
        <v>100</v>
      </c>
      <c r="G15" s="15">
        <v>120</v>
      </c>
      <c r="H15" s="8">
        <v>500</v>
      </c>
    </row>
    <row r="16" spans="1:8" ht="30" customHeight="1">
      <c r="A16" s="395"/>
      <c r="B16" s="396"/>
      <c r="C16" s="8" t="s">
        <v>23</v>
      </c>
      <c r="D16" s="8" t="s">
        <v>24</v>
      </c>
      <c r="E16" s="8" t="s">
        <v>283</v>
      </c>
      <c r="F16" s="15">
        <v>233.33</v>
      </c>
      <c r="G16" s="15">
        <v>280</v>
      </c>
      <c r="H16" s="8">
        <v>500</v>
      </c>
    </row>
    <row r="17" spans="1:8" ht="30" customHeight="1">
      <c r="A17" s="270" t="s">
        <v>55</v>
      </c>
      <c r="B17" s="396" t="s">
        <v>56</v>
      </c>
      <c r="C17" s="270" t="s">
        <v>57</v>
      </c>
      <c r="D17" s="270" t="s">
        <v>24</v>
      </c>
      <c r="E17" s="270" t="s">
        <v>30</v>
      </c>
      <c r="F17" s="394">
        <v>22.5</v>
      </c>
      <c r="G17" s="394">
        <v>27</v>
      </c>
      <c r="H17" s="270">
        <v>100</v>
      </c>
    </row>
    <row r="18" spans="1:8" ht="30" customHeight="1">
      <c r="A18" s="270"/>
      <c r="B18" s="396"/>
      <c r="C18" s="270"/>
      <c r="D18" s="270"/>
      <c r="E18" s="270"/>
      <c r="F18" s="394"/>
      <c r="G18" s="394"/>
      <c r="H18" s="270"/>
    </row>
    <row r="19" spans="1:8" ht="30" customHeight="1">
      <c r="A19" s="395" t="s">
        <v>887</v>
      </c>
      <c r="B19" s="396" t="s">
        <v>888</v>
      </c>
      <c r="C19" s="270" t="s">
        <v>23</v>
      </c>
      <c r="D19" s="270" t="s">
        <v>24</v>
      </c>
      <c r="E19" s="270" t="s">
        <v>30</v>
      </c>
      <c r="F19" s="394">
        <v>91.66</v>
      </c>
      <c r="G19" s="394">
        <v>110</v>
      </c>
      <c r="H19" s="270">
        <v>20</v>
      </c>
    </row>
    <row r="20" spans="1:8" ht="30" customHeight="1">
      <c r="A20" s="395"/>
      <c r="B20" s="396"/>
      <c r="C20" s="270"/>
      <c r="D20" s="270"/>
      <c r="E20" s="270"/>
      <c r="F20" s="394"/>
      <c r="G20" s="394"/>
      <c r="H20" s="270"/>
    </row>
    <row r="21" spans="1:8" ht="30.75" customHeight="1">
      <c r="A21" s="239" t="s">
        <v>131</v>
      </c>
      <c r="B21" s="240" t="s">
        <v>132</v>
      </c>
      <c r="C21" s="8" t="s">
        <v>23</v>
      </c>
      <c r="D21" s="8" t="s">
        <v>24</v>
      </c>
      <c r="E21" s="8" t="s">
        <v>882</v>
      </c>
      <c r="F21" s="15">
        <v>45.83</v>
      </c>
      <c r="G21" s="15">
        <v>55</v>
      </c>
      <c r="H21" s="8">
        <v>100</v>
      </c>
    </row>
    <row r="22" spans="1:8" ht="30" customHeight="1">
      <c r="A22" s="239" t="s">
        <v>340</v>
      </c>
      <c r="B22" s="240" t="s">
        <v>889</v>
      </c>
      <c r="C22" s="8" t="s">
        <v>38</v>
      </c>
      <c r="D22" s="8" t="s">
        <v>24</v>
      </c>
      <c r="E22" s="8" t="s">
        <v>30</v>
      </c>
      <c r="F22" s="15">
        <v>45.83</v>
      </c>
      <c r="G22" s="15">
        <v>55</v>
      </c>
      <c r="H22" s="8">
        <v>100</v>
      </c>
    </row>
    <row r="23" spans="1:8" ht="26.25" customHeight="1">
      <c r="A23" s="239" t="s">
        <v>890</v>
      </c>
      <c r="B23" s="238" t="s">
        <v>170</v>
      </c>
      <c r="C23" s="8" t="s">
        <v>38</v>
      </c>
      <c r="D23" s="8" t="s">
        <v>24</v>
      </c>
      <c r="E23" s="8" t="s">
        <v>882</v>
      </c>
      <c r="F23" s="15">
        <v>15</v>
      </c>
      <c r="G23" s="15">
        <v>18</v>
      </c>
      <c r="H23" s="8">
        <v>100</v>
      </c>
    </row>
    <row r="24" spans="1:8" ht="23.25" customHeight="1">
      <c r="A24" s="239" t="s">
        <v>541</v>
      </c>
      <c r="B24" s="238" t="s">
        <v>891</v>
      </c>
      <c r="C24" s="8" t="s">
        <v>38</v>
      </c>
      <c r="D24" s="8" t="s">
        <v>24</v>
      </c>
      <c r="E24" s="8" t="s">
        <v>30</v>
      </c>
      <c r="F24" s="15">
        <v>12.5</v>
      </c>
      <c r="G24" s="15">
        <v>15</v>
      </c>
      <c r="H24" s="8">
        <v>100</v>
      </c>
    </row>
    <row r="25" spans="1:8" ht="12.75">
      <c r="A25" s="239" t="s">
        <v>892</v>
      </c>
      <c r="B25" s="240" t="s">
        <v>893</v>
      </c>
      <c r="C25" s="8" t="s">
        <v>38</v>
      </c>
      <c r="D25" s="8" t="s">
        <v>24</v>
      </c>
      <c r="E25" s="8" t="s">
        <v>894</v>
      </c>
      <c r="F25" s="15">
        <v>16.67</v>
      </c>
      <c r="G25" s="15">
        <v>20</v>
      </c>
      <c r="H25" s="8">
        <v>50</v>
      </c>
    </row>
    <row r="26" spans="1:8" ht="12.75">
      <c r="A26" s="239" t="s">
        <v>895</v>
      </c>
      <c r="B26" s="238" t="s">
        <v>896</v>
      </c>
      <c r="C26" s="8" t="s">
        <v>38</v>
      </c>
      <c r="D26" s="8" t="s">
        <v>24</v>
      </c>
      <c r="E26" s="8" t="s">
        <v>30</v>
      </c>
      <c r="F26" s="15">
        <v>12.5</v>
      </c>
      <c r="G26" s="15">
        <v>15</v>
      </c>
      <c r="H26" s="8">
        <v>50</v>
      </c>
    </row>
    <row r="27" spans="1:8" ht="12.75">
      <c r="A27" s="391" t="s">
        <v>681</v>
      </c>
      <c r="B27" s="392"/>
      <c r="C27" s="392"/>
      <c r="D27" s="392"/>
      <c r="E27" s="392"/>
      <c r="F27" s="392"/>
      <c r="G27" s="392"/>
      <c r="H27" s="393"/>
    </row>
    <row r="28" spans="1:8" ht="12.75">
      <c r="A28" s="239" t="s">
        <v>116</v>
      </c>
      <c r="B28" s="241" t="s">
        <v>897</v>
      </c>
      <c r="C28" s="8" t="s">
        <v>23</v>
      </c>
      <c r="D28" s="8" t="s">
        <v>24</v>
      </c>
      <c r="E28" s="8" t="s">
        <v>406</v>
      </c>
      <c r="F28" s="15">
        <v>0.83</v>
      </c>
      <c r="G28" s="15">
        <v>1</v>
      </c>
      <c r="H28" s="8" t="s">
        <v>898</v>
      </c>
    </row>
    <row r="29" spans="1:8" ht="12.75">
      <c r="A29" s="239" t="s">
        <v>899</v>
      </c>
      <c r="B29" s="241" t="s">
        <v>900</v>
      </c>
      <c r="C29" s="8" t="s">
        <v>23</v>
      </c>
      <c r="D29" s="8" t="s">
        <v>24</v>
      </c>
      <c r="E29" s="8" t="s">
        <v>406</v>
      </c>
      <c r="F29" s="15">
        <v>1</v>
      </c>
      <c r="G29" s="15">
        <v>1.2</v>
      </c>
      <c r="H29" s="8" t="s">
        <v>901</v>
      </c>
    </row>
    <row r="30" spans="1:8" ht="12.75">
      <c r="A30" s="239" t="s">
        <v>902</v>
      </c>
      <c r="B30" s="241" t="s">
        <v>903</v>
      </c>
      <c r="C30" s="8" t="s">
        <v>23</v>
      </c>
      <c r="D30" s="8" t="s">
        <v>24</v>
      </c>
      <c r="E30" s="8" t="s">
        <v>406</v>
      </c>
      <c r="F30" s="15">
        <v>1.5</v>
      </c>
      <c r="G30" s="15">
        <v>1.8</v>
      </c>
      <c r="H30" s="8" t="s">
        <v>904</v>
      </c>
    </row>
    <row r="31" spans="1:8" ht="12.75">
      <c r="A31" s="242" t="s">
        <v>4</v>
      </c>
      <c r="B31" s="241" t="s">
        <v>905</v>
      </c>
      <c r="C31" s="8" t="s">
        <v>906</v>
      </c>
      <c r="D31" s="8" t="s">
        <v>24</v>
      </c>
      <c r="E31" s="8" t="s">
        <v>30</v>
      </c>
      <c r="F31" s="15">
        <v>0.5</v>
      </c>
      <c r="G31" s="15">
        <v>0.6</v>
      </c>
      <c r="H31" s="8" t="s">
        <v>907</v>
      </c>
    </row>
  </sheetData>
  <sheetProtection/>
  <mergeCells count="32">
    <mergeCell ref="G2:H2"/>
    <mergeCell ref="A3:H3"/>
    <mergeCell ref="B5:H5"/>
    <mergeCell ref="B6:H6"/>
    <mergeCell ref="A7:A8"/>
    <mergeCell ref="B7:H7"/>
    <mergeCell ref="B8:H8"/>
    <mergeCell ref="A15:A16"/>
    <mergeCell ref="B15:B16"/>
    <mergeCell ref="A10:H10"/>
    <mergeCell ref="I10:O10"/>
    <mergeCell ref="A11:A12"/>
    <mergeCell ref="B11:B12"/>
    <mergeCell ref="A13:A14"/>
    <mergeCell ref="B13:B14"/>
    <mergeCell ref="H19:H20"/>
    <mergeCell ref="A17:A18"/>
    <mergeCell ref="B17:B18"/>
    <mergeCell ref="C17:C18"/>
    <mergeCell ref="D17:D18"/>
    <mergeCell ref="E17:E18"/>
    <mergeCell ref="F17:F18"/>
    <mergeCell ref="A27:H27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7.28125" style="0" customWidth="1"/>
    <col min="2" max="2" width="26.28125" style="0" customWidth="1"/>
    <col min="3" max="3" width="15.421875" style="0" customWidth="1"/>
    <col min="4" max="4" width="17.00390625" style="0" customWidth="1"/>
  </cols>
  <sheetData>
    <row r="1" spans="1:8" ht="18">
      <c r="A1" s="162" t="s">
        <v>5</v>
      </c>
      <c r="B1" s="403" t="s">
        <v>6</v>
      </c>
      <c r="C1" s="403"/>
      <c r="D1" s="403"/>
      <c r="E1" s="403"/>
      <c r="F1" s="403"/>
      <c r="G1" s="403"/>
      <c r="H1" s="403"/>
    </row>
    <row r="2" spans="1:8" ht="21" customHeight="1">
      <c r="A2" s="162" t="s">
        <v>728</v>
      </c>
      <c r="B2" s="402" t="s">
        <v>727</v>
      </c>
      <c r="C2" s="402"/>
      <c r="D2" s="402"/>
      <c r="E2" s="402"/>
      <c r="F2" s="402"/>
      <c r="G2" s="402"/>
      <c r="H2" s="402"/>
    </row>
    <row r="3" spans="1:8" ht="52.5">
      <c r="A3" s="161" t="s">
        <v>630</v>
      </c>
      <c r="B3" s="404" t="s">
        <v>631</v>
      </c>
      <c r="C3" s="404"/>
      <c r="D3" s="404"/>
      <c r="E3" s="404"/>
      <c r="F3" s="404"/>
      <c r="G3" s="404"/>
      <c r="H3" s="404"/>
    </row>
    <row r="4" spans="1:8" ht="14.25" customHeight="1">
      <c r="A4" s="405" t="s">
        <v>71</v>
      </c>
      <c r="B4" s="405" t="s">
        <v>72</v>
      </c>
      <c r="C4" s="405" t="s">
        <v>14</v>
      </c>
      <c r="D4" s="405" t="s">
        <v>73</v>
      </c>
      <c r="E4" s="405" t="s">
        <v>74</v>
      </c>
      <c r="F4" s="405" t="s">
        <v>75</v>
      </c>
      <c r="G4" s="406" t="s">
        <v>76</v>
      </c>
      <c r="H4" s="406" t="s">
        <v>632</v>
      </c>
    </row>
    <row r="5" spans="1:8" ht="36" customHeight="1">
      <c r="A5" s="405"/>
      <c r="B5" s="405"/>
      <c r="C5" s="405"/>
      <c r="D5" s="405"/>
      <c r="E5" s="405"/>
      <c r="F5" s="405"/>
      <c r="G5" s="406"/>
      <c r="H5" s="406"/>
    </row>
    <row r="6" spans="1:8" ht="15">
      <c r="A6" s="407" t="s">
        <v>77</v>
      </c>
      <c r="B6" s="407"/>
      <c r="C6" s="407"/>
      <c r="D6" s="407"/>
      <c r="E6" s="407"/>
      <c r="F6" s="407"/>
      <c r="G6" s="407"/>
      <c r="H6" s="407"/>
    </row>
    <row r="7" spans="1:8" ht="18" customHeight="1">
      <c r="A7" s="408" t="s">
        <v>633</v>
      </c>
      <c r="B7" s="408" t="s">
        <v>634</v>
      </c>
      <c r="C7" s="209" t="s">
        <v>80</v>
      </c>
      <c r="D7" s="209" t="s">
        <v>24</v>
      </c>
      <c r="E7" s="209" t="s">
        <v>635</v>
      </c>
      <c r="F7" s="209">
        <v>50</v>
      </c>
      <c r="G7" s="209">
        <v>60</v>
      </c>
      <c r="H7" s="209">
        <v>165</v>
      </c>
    </row>
    <row r="8" spans="1:8" ht="18">
      <c r="A8" s="408"/>
      <c r="B8" s="408"/>
      <c r="C8" s="209" t="s">
        <v>80</v>
      </c>
      <c r="D8" s="209" t="s">
        <v>24</v>
      </c>
      <c r="E8" s="209" t="s">
        <v>636</v>
      </c>
      <c r="F8" s="209">
        <v>60</v>
      </c>
      <c r="G8" s="209">
        <v>72</v>
      </c>
      <c r="H8" s="209">
        <v>140</v>
      </c>
    </row>
    <row r="9" spans="1:8" ht="18">
      <c r="A9" s="408"/>
      <c r="B9" s="408"/>
      <c r="C9" s="209" t="s">
        <v>80</v>
      </c>
      <c r="D9" s="209" t="s">
        <v>24</v>
      </c>
      <c r="E9" s="209" t="s">
        <v>637</v>
      </c>
      <c r="F9" s="209">
        <v>70</v>
      </c>
      <c r="G9" s="209">
        <v>84</v>
      </c>
      <c r="H9" s="209">
        <v>120</v>
      </c>
    </row>
    <row r="10" spans="1:8" ht="18" customHeight="1">
      <c r="A10" s="408" t="s">
        <v>34</v>
      </c>
      <c r="B10" s="408" t="s">
        <v>638</v>
      </c>
      <c r="C10" s="209" t="s">
        <v>80</v>
      </c>
      <c r="D10" s="209" t="s">
        <v>24</v>
      </c>
      <c r="E10" s="209" t="s">
        <v>629</v>
      </c>
      <c r="F10" s="209">
        <v>50</v>
      </c>
      <c r="G10" s="209">
        <v>60</v>
      </c>
      <c r="H10" s="209">
        <v>50</v>
      </c>
    </row>
    <row r="11" spans="1:8" ht="18">
      <c r="A11" s="408"/>
      <c r="B11" s="408"/>
      <c r="C11" s="209" t="s">
        <v>80</v>
      </c>
      <c r="D11" s="209" t="s">
        <v>24</v>
      </c>
      <c r="E11" s="209" t="s">
        <v>639</v>
      </c>
      <c r="F11" s="209">
        <v>60</v>
      </c>
      <c r="G11" s="209">
        <v>72</v>
      </c>
      <c r="H11" s="209">
        <v>90</v>
      </c>
    </row>
    <row r="12" spans="1:8" ht="18">
      <c r="A12" s="408"/>
      <c r="B12" s="408"/>
      <c r="C12" s="209" t="s">
        <v>80</v>
      </c>
      <c r="D12" s="209" t="s">
        <v>24</v>
      </c>
      <c r="E12" s="209" t="s">
        <v>637</v>
      </c>
      <c r="F12" s="209">
        <v>70</v>
      </c>
      <c r="G12" s="209">
        <v>84</v>
      </c>
      <c r="H12" s="209">
        <v>30</v>
      </c>
    </row>
    <row r="13" spans="1:8" ht="54">
      <c r="A13" s="209" t="s">
        <v>800</v>
      </c>
      <c r="B13" s="209" t="s">
        <v>640</v>
      </c>
      <c r="C13" s="209" t="s">
        <v>80</v>
      </c>
      <c r="D13" s="209" t="s">
        <v>24</v>
      </c>
      <c r="E13" s="209" t="s">
        <v>641</v>
      </c>
      <c r="F13" s="209">
        <v>55</v>
      </c>
      <c r="G13" s="209">
        <v>66</v>
      </c>
      <c r="H13" s="209">
        <v>205</v>
      </c>
    </row>
    <row r="14" spans="1:8" ht="36">
      <c r="A14" s="209" t="s">
        <v>55</v>
      </c>
      <c r="B14" s="209" t="s">
        <v>642</v>
      </c>
      <c r="C14" s="209" t="s">
        <v>137</v>
      </c>
      <c r="D14" s="209" t="s">
        <v>24</v>
      </c>
      <c r="E14" s="209" t="s">
        <v>635</v>
      </c>
      <c r="F14" s="209">
        <v>25</v>
      </c>
      <c r="G14" s="209">
        <v>30</v>
      </c>
      <c r="H14" s="209">
        <v>565</v>
      </c>
    </row>
    <row r="15" spans="1:8" ht="18">
      <c r="A15" s="409" t="s">
        <v>28</v>
      </c>
      <c r="B15" s="409" t="s">
        <v>29</v>
      </c>
      <c r="C15" s="210" t="s">
        <v>643</v>
      </c>
      <c r="D15" s="210" t="s">
        <v>24</v>
      </c>
      <c r="E15" s="210" t="s">
        <v>644</v>
      </c>
      <c r="F15" s="210">
        <v>35</v>
      </c>
      <c r="G15" s="209">
        <v>42</v>
      </c>
      <c r="H15" s="209">
        <v>580</v>
      </c>
    </row>
    <row r="16" spans="1:8" ht="18">
      <c r="A16" s="409"/>
      <c r="B16" s="409"/>
      <c r="C16" s="210" t="s">
        <v>643</v>
      </c>
      <c r="D16" s="210" t="s">
        <v>24</v>
      </c>
      <c r="E16" s="210" t="s">
        <v>629</v>
      </c>
      <c r="F16" s="210">
        <v>50</v>
      </c>
      <c r="G16" s="209">
        <v>60</v>
      </c>
      <c r="H16" s="209">
        <v>200</v>
      </c>
    </row>
    <row r="17" spans="1:8" ht="18">
      <c r="A17" s="409"/>
      <c r="B17" s="409"/>
      <c r="C17" s="209" t="s">
        <v>80</v>
      </c>
      <c r="D17" s="209" t="s">
        <v>24</v>
      </c>
      <c r="E17" s="209" t="s">
        <v>639</v>
      </c>
      <c r="F17" s="209">
        <v>70</v>
      </c>
      <c r="G17" s="209">
        <v>84</v>
      </c>
      <c r="H17" s="209">
        <v>262</v>
      </c>
    </row>
    <row r="18" spans="1:8" ht="18">
      <c r="A18" s="409"/>
      <c r="B18" s="409"/>
      <c r="C18" s="209" t="s">
        <v>80</v>
      </c>
      <c r="D18" s="209" t="s">
        <v>24</v>
      </c>
      <c r="E18" s="209" t="s">
        <v>637</v>
      </c>
      <c r="F18" s="209">
        <v>88</v>
      </c>
      <c r="G18" s="209">
        <v>110</v>
      </c>
      <c r="H18" s="209">
        <v>145</v>
      </c>
    </row>
    <row r="19" spans="1:8" ht="36">
      <c r="A19" s="409"/>
      <c r="B19" s="409"/>
      <c r="C19" s="209" t="s">
        <v>80</v>
      </c>
      <c r="D19" s="209" t="s">
        <v>24</v>
      </c>
      <c r="E19" s="209" t="s">
        <v>645</v>
      </c>
      <c r="F19" s="209">
        <v>120</v>
      </c>
      <c r="G19" s="209">
        <v>144</v>
      </c>
      <c r="H19" s="209">
        <v>20</v>
      </c>
    </row>
    <row r="20" spans="1:8" ht="36">
      <c r="A20" s="209" t="s">
        <v>646</v>
      </c>
      <c r="B20" s="409"/>
      <c r="C20" s="209" t="s">
        <v>80</v>
      </c>
      <c r="D20" s="209" t="s">
        <v>24</v>
      </c>
      <c r="E20" s="209" t="s">
        <v>635</v>
      </c>
      <c r="F20" s="209">
        <v>25</v>
      </c>
      <c r="G20" s="209">
        <v>30</v>
      </c>
      <c r="H20" s="209">
        <v>136</v>
      </c>
    </row>
    <row r="21" spans="1:8" ht="18" customHeight="1">
      <c r="A21" s="408" t="s">
        <v>647</v>
      </c>
      <c r="B21" s="408" t="s">
        <v>648</v>
      </c>
      <c r="C21" s="209" t="s">
        <v>80</v>
      </c>
      <c r="D21" s="209" t="s">
        <v>24</v>
      </c>
      <c r="E21" s="209" t="s">
        <v>641</v>
      </c>
      <c r="F21" s="209">
        <v>45</v>
      </c>
      <c r="G21" s="209">
        <v>54</v>
      </c>
      <c r="H21" s="209">
        <v>140</v>
      </c>
    </row>
    <row r="22" spans="1:8" ht="18">
      <c r="A22" s="408"/>
      <c r="B22" s="408"/>
      <c r="C22" s="209" t="s">
        <v>80</v>
      </c>
      <c r="D22" s="209" t="s">
        <v>24</v>
      </c>
      <c r="E22" s="209" t="s">
        <v>636</v>
      </c>
      <c r="F22" s="209">
        <v>70</v>
      </c>
      <c r="G22" s="209">
        <v>84</v>
      </c>
      <c r="H22" s="209">
        <v>5</v>
      </c>
    </row>
    <row r="23" spans="1:8" ht="18">
      <c r="A23" s="408"/>
      <c r="B23" s="408"/>
      <c r="C23" s="209" t="s">
        <v>80</v>
      </c>
      <c r="D23" s="209" t="s">
        <v>24</v>
      </c>
      <c r="E23" s="209" t="s">
        <v>637</v>
      </c>
      <c r="F23" s="209">
        <v>88</v>
      </c>
      <c r="G23" s="209">
        <v>110</v>
      </c>
      <c r="H23" s="209">
        <v>5</v>
      </c>
    </row>
    <row r="24" spans="1:8" ht="18" customHeight="1">
      <c r="A24" s="409" t="s">
        <v>649</v>
      </c>
      <c r="B24" s="410" t="s">
        <v>391</v>
      </c>
      <c r="C24" s="210" t="s">
        <v>57</v>
      </c>
      <c r="D24" s="210" t="s">
        <v>24</v>
      </c>
      <c r="E24" s="210" t="s">
        <v>637</v>
      </c>
      <c r="F24" s="210">
        <v>30</v>
      </c>
      <c r="G24" s="209">
        <v>36</v>
      </c>
      <c r="H24" s="209">
        <v>9</v>
      </c>
    </row>
    <row r="25" spans="1:8" ht="36">
      <c r="A25" s="409"/>
      <c r="B25" s="409"/>
      <c r="C25" s="210" t="s">
        <v>57</v>
      </c>
      <c r="D25" s="210" t="s">
        <v>24</v>
      </c>
      <c r="E25" s="210" t="s">
        <v>645</v>
      </c>
      <c r="F25" s="210">
        <v>50</v>
      </c>
      <c r="G25" s="209">
        <v>60</v>
      </c>
      <c r="H25" s="209">
        <v>75</v>
      </c>
    </row>
    <row r="26" spans="1:8" ht="36">
      <c r="A26" s="210" t="s">
        <v>650</v>
      </c>
      <c r="B26" s="211" t="s">
        <v>151</v>
      </c>
      <c r="C26" s="210" t="s">
        <v>57</v>
      </c>
      <c r="D26" s="210" t="s">
        <v>24</v>
      </c>
      <c r="E26" s="210" t="s">
        <v>637</v>
      </c>
      <c r="F26" s="210">
        <v>30</v>
      </c>
      <c r="G26" s="209">
        <v>36</v>
      </c>
      <c r="H26" s="209">
        <v>16</v>
      </c>
    </row>
    <row r="27" spans="1:8" ht="36">
      <c r="A27" s="210" t="s">
        <v>651</v>
      </c>
      <c r="B27" s="210" t="s">
        <v>652</v>
      </c>
      <c r="C27" s="210" t="s">
        <v>643</v>
      </c>
      <c r="D27" s="210" t="s">
        <v>24</v>
      </c>
      <c r="E27" s="210" t="s">
        <v>635</v>
      </c>
      <c r="F27" s="210">
        <v>35</v>
      </c>
      <c r="G27" s="209">
        <v>42</v>
      </c>
      <c r="H27" s="209">
        <v>40</v>
      </c>
    </row>
    <row r="28" spans="1:8" ht="36">
      <c r="A28" s="210" t="s">
        <v>653</v>
      </c>
      <c r="B28" s="210" t="s">
        <v>654</v>
      </c>
      <c r="C28" s="210" t="s">
        <v>643</v>
      </c>
      <c r="D28" s="210" t="s">
        <v>24</v>
      </c>
      <c r="E28" s="210" t="s">
        <v>655</v>
      </c>
      <c r="F28" s="210">
        <v>80</v>
      </c>
      <c r="G28" s="209">
        <v>96</v>
      </c>
      <c r="H28" s="209">
        <v>30</v>
      </c>
    </row>
    <row r="29" spans="1:8" ht="18" customHeight="1">
      <c r="A29" s="409" t="s">
        <v>26</v>
      </c>
      <c r="B29" s="409" t="s">
        <v>27</v>
      </c>
      <c r="C29" s="210" t="s">
        <v>643</v>
      </c>
      <c r="D29" s="210" t="s">
        <v>24</v>
      </c>
      <c r="E29" s="210" t="s">
        <v>644</v>
      </c>
      <c r="F29" s="210">
        <v>25</v>
      </c>
      <c r="G29" s="209">
        <v>30</v>
      </c>
      <c r="H29" s="209">
        <v>10</v>
      </c>
    </row>
    <row r="30" spans="1:8" ht="18">
      <c r="A30" s="409"/>
      <c r="B30" s="409"/>
      <c r="C30" s="209" t="s">
        <v>80</v>
      </c>
      <c r="D30" s="209" t="s">
        <v>24</v>
      </c>
      <c r="E30" s="209" t="s">
        <v>629</v>
      </c>
      <c r="F30" s="209">
        <v>35</v>
      </c>
      <c r="G30" s="209">
        <v>42</v>
      </c>
      <c r="H30" s="209">
        <v>85</v>
      </c>
    </row>
    <row r="31" spans="1:8" ht="18">
      <c r="A31" s="409"/>
      <c r="B31" s="409"/>
      <c r="C31" s="209" t="s">
        <v>80</v>
      </c>
      <c r="D31" s="209" t="s">
        <v>24</v>
      </c>
      <c r="E31" s="209" t="s">
        <v>639</v>
      </c>
      <c r="F31" s="210">
        <v>50</v>
      </c>
      <c r="G31" s="209">
        <v>60</v>
      </c>
      <c r="H31" s="209">
        <v>30</v>
      </c>
    </row>
    <row r="32" spans="1:8" ht="18">
      <c r="A32" s="409"/>
      <c r="B32" s="409"/>
      <c r="C32" s="209" t="s">
        <v>80</v>
      </c>
      <c r="D32" s="209" t="s">
        <v>24</v>
      </c>
      <c r="E32" s="209" t="s">
        <v>637</v>
      </c>
      <c r="F32" s="209">
        <v>70</v>
      </c>
      <c r="G32" s="209">
        <v>84</v>
      </c>
      <c r="H32" s="209">
        <v>56</v>
      </c>
    </row>
    <row r="33" spans="1:8" ht="18">
      <c r="A33" s="210" t="s">
        <v>656</v>
      </c>
      <c r="B33" s="212" t="s">
        <v>132</v>
      </c>
      <c r="C33" s="209" t="s">
        <v>80</v>
      </c>
      <c r="D33" s="209" t="s">
        <v>24</v>
      </c>
      <c r="E33" s="209" t="s">
        <v>639</v>
      </c>
      <c r="F33" s="209">
        <v>120</v>
      </c>
      <c r="G33" s="209">
        <v>144</v>
      </c>
      <c r="H33" s="209">
        <v>20</v>
      </c>
    </row>
    <row r="34" spans="1:8" ht="18">
      <c r="A34" s="210" t="s">
        <v>657</v>
      </c>
      <c r="B34" s="212" t="s">
        <v>658</v>
      </c>
      <c r="C34" s="210" t="s">
        <v>57</v>
      </c>
      <c r="D34" s="210" t="s">
        <v>24</v>
      </c>
      <c r="E34" s="209" t="s">
        <v>635</v>
      </c>
      <c r="F34" s="210">
        <v>35</v>
      </c>
      <c r="G34" s="209">
        <v>42</v>
      </c>
      <c r="H34" s="209">
        <v>20</v>
      </c>
    </row>
    <row r="35" spans="1:8" ht="18">
      <c r="A35" s="210" t="s">
        <v>909</v>
      </c>
      <c r="B35" s="212" t="s">
        <v>659</v>
      </c>
      <c r="C35" s="210" t="s">
        <v>57</v>
      </c>
      <c r="D35" s="210" t="s">
        <v>24</v>
      </c>
      <c r="E35" s="209" t="s">
        <v>655</v>
      </c>
      <c r="F35" s="210">
        <v>35</v>
      </c>
      <c r="G35" s="209">
        <v>42</v>
      </c>
      <c r="H35" s="209">
        <v>10</v>
      </c>
    </row>
    <row r="36" spans="1:8" ht="18">
      <c r="A36" s="210" t="s">
        <v>660</v>
      </c>
      <c r="B36" s="212" t="s">
        <v>593</v>
      </c>
      <c r="C36" s="210" t="s">
        <v>57</v>
      </c>
      <c r="D36" s="210" t="s">
        <v>24</v>
      </c>
      <c r="E36" s="209" t="s">
        <v>661</v>
      </c>
      <c r="F36" s="210">
        <v>50</v>
      </c>
      <c r="G36" s="209">
        <v>60</v>
      </c>
      <c r="H36" s="209">
        <v>10</v>
      </c>
    </row>
    <row r="37" spans="1:8" ht="36">
      <c r="A37" s="210" t="s">
        <v>662</v>
      </c>
      <c r="B37" s="213" t="s">
        <v>663</v>
      </c>
      <c r="C37" s="209" t="s">
        <v>80</v>
      </c>
      <c r="D37" s="209" t="s">
        <v>24</v>
      </c>
      <c r="E37" s="209" t="s">
        <v>664</v>
      </c>
      <c r="F37" s="209">
        <v>1</v>
      </c>
      <c r="G37" s="209">
        <v>1.2</v>
      </c>
      <c r="H37" s="209">
        <v>555000</v>
      </c>
    </row>
  </sheetData>
  <sheetProtection/>
  <mergeCells count="24">
    <mergeCell ref="A29:A32"/>
    <mergeCell ref="B29:B32"/>
    <mergeCell ref="A15:A19"/>
    <mergeCell ref="B15:B20"/>
    <mergeCell ref="A21:A23"/>
    <mergeCell ref="B21:B23"/>
    <mergeCell ref="A24:A25"/>
    <mergeCell ref="B24:B25"/>
    <mergeCell ref="H4:H5"/>
    <mergeCell ref="A6:H6"/>
    <mergeCell ref="A7:A9"/>
    <mergeCell ref="B7:B9"/>
    <mergeCell ref="A10:A12"/>
    <mergeCell ref="B10:B12"/>
    <mergeCell ref="B2:H2"/>
    <mergeCell ref="B1:H1"/>
    <mergeCell ref="B3:H3"/>
    <mergeCell ref="A4:A5"/>
    <mergeCell ref="B4:B5"/>
    <mergeCell ref="C4:C5"/>
    <mergeCell ref="D4:D5"/>
    <mergeCell ref="E4:E5"/>
    <mergeCell ref="F4:F5"/>
    <mergeCell ref="G4:G5"/>
  </mergeCells>
  <hyperlinks>
    <hyperlink ref="B3" r:id="rId1" display="Леляк Володимир Васильович, 0963310296, slavsklis@ukr.ne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H22"/>
  <sheetViews>
    <sheetView zoomScalePageLayoutView="0" workbookViewId="0" topLeftCell="A7">
      <selection activeCell="A10" sqref="A10:G10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0.57421875" style="0" customWidth="1"/>
    <col min="6" max="6" width="10.140625" style="0" customWidth="1"/>
  </cols>
  <sheetData>
    <row r="1" spans="1:7" ht="90.75" customHeight="1">
      <c r="A1" s="274" t="s">
        <v>779</v>
      </c>
      <c r="B1" s="275"/>
      <c r="C1" s="275"/>
      <c r="D1" s="275"/>
      <c r="E1" s="275"/>
      <c r="F1" s="275"/>
      <c r="G1" s="275"/>
    </row>
    <row r="2" spans="1:7" ht="18.75" customHeight="1">
      <c r="A2" s="24" t="s">
        <v>5</v>
      </c>
      <c r="B2" s="324" t="s">
        <v>6</v>
      </c>
      <c r="C2" s="324"/>
      <c r="D2" s="324"/>
      <c r="E2" s="324"/>
      <c r="F2" s="324"/>
      <c r="G2" s="324"/>
    </row>
    <row r="3" spans="1:7" ht="27" customHeight="1">
      <c r="A3" s="25" t="s">
        <v>67</v>
      </c>
      <c r="B3" s="325" t="s">
        <v>665</v>
      </c>
      <c r="C3" s="325"/>
      <c r="D3" s="325"/>
      <c r="E3" s="325"/>
      <c r="F3" s="325"/>
      <c r="G3" s="325"/>
    </row>
    <row r="4" spans="1:8" ht="46.5" customHeight="1">
      <c r="A4" s="25" t="s">
        <v>69</v>
      </c>
      <c r="B4" s="326" t="s">
        <v>729</v>
      </c>
      <c r="C4" s="326"/>
      <c r="D4" s="326"/>
      <c r="E4" s="326"/>
      <c r="F4" s="326"/>
      <c r="G4" s="326"/>
      <c r="H4" t="s">
        <v>666</v>
      </c>
    </row>
    <row r="5" spans="1:7" ht="1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273" t="s">
        <v>74</v>
      </c>
      <c r="F5" s="273" t="s">
        <v>75</v>
      </c>
      <c r="G5" s="281" t="s">
        <v>76</v>
      </c>
    </row>
    <row r="6" spans="1:7" ht="28.5" customHeight="1">
      <c r="A6" s="273"/>
      <c r="B6" s="273"/>
      <c r="C6" s="273"/>
      <c r="D6" s="273"/>
      <c r="E6" s="273"/>
      <c r="F6" s="273"/>
      <c r="G6" s="281"/>
    </row>
    <row r="7" spans="1:7" ht="21">
      <c r="A7" s="280"/>
      <c r="B7" s="280"/>
      <c r="C7" s="280"/>
      <c r="D7" s="280"/>
      <c r="E7" s="280"/>
      <c r="F7" s="280"/>
      <c r="G7" s="280"/>
    </row>
    <row r="8" spans="1:7" ht="15">
      <c r="A8" s="27"/>
      <c r="B8" s="27"/>
      <c r="C8" s="26"/>
      <c r="D8" s="26"/>
      <c r="E8" s="27"/>
      <c r="F8" s="27"/>
      <c r="G8" s="27"/>
    </row>
    <row r="9" spans="1:7" ht="15">
      <c r="A9" s="27"/>
      <c r="B9" s="27"/>
      <c r="C9" s="26"/>
      <c r="D9" s="26"/>
      <c r="E9" s="27"/>
      <c r="F9" s="27"/>
      <c r="G9" s="27"/>
    </row>
    <row r="10" spans="1:7" ht="21">
      <c r="A10" s="280" t="s">
        <v>77</v>
      </c>
      <c r="B10" s="280"/>
      <c r="C10" s="280"/>
      <c r="D10" s="280"/>
      <c r="E10" s="280"/>
      <c r="F10" s="280"/>
      <c r="G10" s="280"/>
    </row>
    <row r="11" spans="1:7" ht="15">
      <c r="A11" s="27" t="s">
        <v>667</v>
      </c>
      <c r="B11" s="27" t="s">
        <v>627</v>
      </c>
      <c r="C11" s="28" t="s">
        <v>668</v>
      </c>
      <c r="D11" s="26" t="s">
        <v>24</v>
      </c>
      <c r="E11" s="27">
        <v>50</v>
      </c>
      <c r="F11" s="27">
        <v>83.3</v>
      </c>
      <c r="G11" s="27">
        <v>100</v>
      </c>
    </row>
    <row r="12" spans="1:7" ht="15">
      <c r="A12" s="27" t="s">
        <v>607</v>
      </c>
      <c r="B12" s="27" t="s">
        <v>669</v>
      </c>
      <c r="C12" s="28" t="s">
        <v>668</v>
      </c>
      <c r="D12" s="26" t="s">
        <v>24</v>
      </c>
      <c r="E12" s="27">
        <v>70</v>
      </c>
      <c r="F12" s="27">
        <v>41.6</v>
      </c>
      <c r="G12" s="27">
        <v>50</v>
      </c>
    </row>
    <row r="13" spans="1:7" ht="15">
      <c r="A13" s="27" t="s">
        <v>670</v>
      </c>
      <c r="B13" s="27" t="s">
        <v>671</v>
      </c>
      <c r="C13" s="28" t="s">
        <v>668</v>
      </c>
      <c r="D13" s="26" t="s">
        <v>24</v>
      </c>
      <c r="E13" s="27">
        <v>70</v>
      </c>
      <c r="F13" s="27">
        <v>50</v>
      </c>
      <c r="G13" s="27">
        <v>60</v>
      </c>
    </row>
    <row r="14" spans="1:7" ht="15">
      <c r="A14" s="27" t="s">
        <v>672</v>
      </c>
      <c r="B14" s="27" t="s">
        <v>673</v>
      </c>
      <c r="C14" s="28" t="s">
        <v>668</v>
      </c>
      <c r="D14" s="26" t="s">
        <v>24</v>
      </c>
      <c r="E14" s="27">
        <v>50</v>
      </c>
      <c r="F14" s="27">
        <v>41.6</v>
      </c>
      <c r="G14" s="27">
        <v>50</v>
      </c>
    </row>
    <row r="15" spans="1:7" ht="15">
      <c r="A15" s="27" t="s">
        <v>674</v>
      </c>
      <c r="B15" s="27" t="s">
        <v>675</v>
      </c>
      <c r="C15" s="28" t="s">
        <v>668</v>
      </c>
      <c r="D15" s="26" t="s">
        <v>24</v>
      </c>
      <c r="E15" s="27">
        <v>50</v>
      </c>
      <c r="F15" s="27">
        <v>50</v>
      </c>
      <c r="G15" s="27">
        <v>60</v>
      </c>
    </row>
    <row r="16" spans="1:7" ht="15">
      <c r="A16" s="27" t="s">
        <v>676</v>
      </c>
      <c r="B16" s="27" t="s">
        <v>677</v>
      </c>
      <c r="C16" s="28" t="s">
        <v>668</v>
      </c>
      <c r="D16" s="26" t="s">
        <v>24</v>
      </c>
      <c r="E16" s="27">
        <v>100</v>
      </c>
      <c r="F16" s="27">
        <v>12.5</v>
      </c>
      <c r="G16" s="27">
        <v>15</v>
      </c>
    </row>
    <row r="17" spans="1:7" ht="15">
      <c r="A17" s="27" t="s">
        <v>116</v>
      </c>
      <c r="B17" s="27" t="s">
        <v>678</v>
      </c>
      <c r="C17" s="28" t="s">
        <v>80</v>
      </c>
      <c r="D17" s="26" t="s">
        <v>24</v>
      </c>
      <c r="E17" s="27">
        <v>1000</v>
      </c>
      <c r="F17" s="27">
        <v>4.1</v>
      </c>
      <c r="G17" s="27">
        <v>5</v>
      </c>
    </row>
    <row r="18" spans="1:7" ht="15">
      <c r="A18" s="27" t="s">
        <v>465</v>
      </c>
      <c r="B18" s="27" t="s">
        <v>679</v>
      </c>
      <c r="C18" s="28" t="s">
        <v>80</v>
      </c>
      <c r="D18" s="26" t="s">
        <v>24</v>
      </c>
      <c r="E18" s="27">
        <v>10</v>
      </c>
      <c r="F18" s="27">
        <v>41.6</v>
      </c>
      <c r="G18" s="27">
        <v>50</v>
      </c>
    </row>
    <row r="19" spans="1:7" ht="15">
      <c r="A19" s="27"/>
      <c r="B19" s="27"/>
      <c r="C19" s="28"/>
      <c r="D19" s="26"/>
      <c r="E19" s="27"/>
      <c r="F19" s="27"/>
      <c r="G19" s="27"/>
    </row>
    <row r="20" spans="1:7" ht="15">
      <c r="A20" s="27"/>
      <c r="B20" s="27"/>
      <c r="C20" s="28"/>
      <c r="D20" s="26"/>
      <c r="E20" s="27"/>
      <c r="F20" s="27"/>
      <c r="G20" s="27"/>
    </row>
    <row r="21" spans="1:7" ht="15">
      <c r="A21" s="27"/>
      <c r="B21" s="27"/>
      <c r="C21" s="28"/>
      <c r="D21" s="26"/>
      <c r="E21" s="27"/>
      <c r="F21" s="27"/>
      <c r="G21" s="27"/>
    </row>
    <row r="22" ht="14.25">
      <c r="A22" s="126"/>
    </row>
  </sheetData>
  <sheetProtection/>
  <mergeCells count="13">
    <mergeCell ref="D5:D6"/>
    <mergeCell ref="E5:E6"/>
    <mergeCell ref="F5:F6"/>
    <mergeCell ref="G5:G6"/>
    <mergeCell ref="A7:G7"/>
    <mergeCell ref="A10:G10"/>
    <mergeCell ref="A1:G1"/>
    <mergeCell ref="B2:G2"/>
    <mergeCell ref="B3:G3"/>
    <mergeCell ref="B4:G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H19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3.28125" style="0" customWidth="1"/>
    <col min="6" max="6" width="10.57421875" style="0" customWidth="1"/>
    <col min="7" max="7" width="10.140625" style="0" customWidth="1"/>
  </cols>
  <sheetData>
    <row r="1" spans="1:8" ht="90.75" customHeight="1">
      <c r="A1" s="274" t="s">
        <v>801</v>
      </c>
      <c r="B1" s="275"/>
      <c r="C1" s="275"/>
      <c r="D1" s="275"/>
      <c r="E1" s="275"/>
      <c r="F1" s="275"/>
      <c r="G1" s="275"/>
      <c r="H1" s="275"/>
    </row>
    <row r="2" spans="1:8" ht="21" customHeight="1">
      <c r="A2" s="24" t="s">
        <v>5</v>
      </c>
      <c r="B2" s="324" t="s">
        <v>6</v>
      </c>
      <c r="C2" s="324"/>
      <c r="D2" s="324"/>
      <c r="E2" s="324"/>
      <c r="F2" s="324"/>
      <c r="G2" s="324"/>
      <c r="H2" s="324"/>
    </row>
    <row r="3" spans="1:8" ht="24.75" customHeight="1">
      <c r="A3" s="25" t="s">
        <v>67</v>
      </c>
      <c r="B3" s="325" t="s">
        <v>680</v>
      </c>
      <c r="C3" s="325"/>
      <c r="D3" s="325"/>
      <c r="E3" s="325"/>
      <c r="F3" s="325"/>
      <c r="G3" s="325"/>
      <c r="H3" s="325"/>
    </row>
    <row r="4" spans="1:8" ht="36" customHeight="1">
      <c r="A4" s="25" t="s">
        <v>69</v>
      </c>
      <c r="B4" s="411" t="s">
        <v>730</v>
      </c>
      <c r="C4" s="411"/>
      <c r="D4" s="411"/>
      <c r="E4" s="411"/>
      <c r="F4" s="411"/>
      <c r="G4" s="411"/>
      <c r="H4" s="411"/>
    </row>
    <row r="5" spans="1:8" ht="1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273" t="s">
        <v>74</v>
      </c>
      <c r="F5" s="273" t="s">
        <v>394</v>
      </c>
      <c r="G5" s="273" t="s">
        <v>75</v>
      </c>
      <c r="H5" s="281" t="s">
        <v>76</v>
      </c>
    </row>
    <row r="6" spans="1:8" ht="27.75" customHeight="1">
      <c r="A6" s="273"/>
      <c r="B6" s="273"/>
      <c r="C6" s="273"/>
      <c r="D6" s="273"/>
      <c r="E6" s="273"/>
      <c r="F6" s="273"/>
      <c r="G6" s="273"/>
      <c r="H6" s="281"/>
    </row>
    <row r="7" spans="1:8" ht="21">
      <c r="A7" s="280" t="s">
        <v>681</v>
      </c>
      <c r="B7" s="280"/>
      <c r="C7" s="280"/>
      <c r="D7" s="280"/>
      <c r="E7" s="280"/>
      <c r="F7" s="280"/>
      <c r="G7" s="280"/>
      <c r="H7" s="280"/>
    </row>
    <row r="8" spans="1:8" ht="15">
      <c r="A8" s="27"/>
      <c r="B8" s="27"/>
      <c r="C8" s="26"/>
      <c r="D8" s="26"/>
      <c r="E8" s="26"/>
      <c r="F8" s="27"/>
      <c r="G8" s="27"/>
      <c r="H8" s="27"/>
    </row>
    <row r="9" spans="1:8" ht="15">
      <c r="A9" s="27"/>
      <c r="B9" s="27"/>
      <c r="C9" s="26"/>
      <c r="D9" s="26"/>
      <c r="E9" s="26"/>
      <c r="F9" s="27"/>
      <c r="G9" s="27"/>
      <c r="H9" s="27"/>
    </row>
    <row r="10" spans="1:8" ht="21">
      <c r="A10" s="280" t="s">
        <v>77</v>
      </c>
      <c r="B10" s="280"/>
      <c r="C10" s="280"/>
      <c r="D10" s="280"/>
      <c r="E10" s="280"/>
      <c r="F10" s="280"/>
      <c r="G10" s="280"/>
      <c r="H10" s="280"/>
    </row>
    <row r="11" spans="1:8" ht="15">
      <c r="A11" s="27" t="s">
        <v>78</v>
      </c>
      <c r="B11" s="27" t="s">
        <v>79</v>
      </c>
      <c r="C11" s="28" t="s">
        <v>80</v>
      </c>
      <c r="D11" s="26" t="s">
        <v>24</v>
      </c>
      <c r="E11" s="26" t="s">
        <v>25</v>
      </c>
      <c r="F11" s="27">
        <v>400</v>
      </c>
      <c r="G11" s="27">
        <v>53.33</v>
      </c>
      <c r="H11" s="27">
        <v>64</v>
      </c>
    </row>
    <row r="12" spans="1:8" ht="15">
      <c r="A12" s="27" t="s">
        <v>238</v>
      </c>
      <c r="B12" s="27" t="s">
        <v>627</v>
      </c>
      <c r="C12" s="28" t="s">
        <v>80</v>
      </c>
      <c r="D12" s="26" t="s">
        <v>24</v>
      </c>
      <c r="E12" s="26" t="s">
        <v>85</v>
      </c>
      <c r="F12" s="27">
        <v>550</v>
      </c>
      <c r="G12" s="27">
        <v>58.33</v>
      </c>
      <c r="H12" s="27">
        <v>70</v>
      </c>
    </row>
    <row r="13" spans="1:8" ht="15">
      <c r="A13" s="27" t="s">
        <v>101</v>
      </c>
      <c r="B13" s="27" t="s">
        <v>102</v>
      </c>
      <c r="C13" s="28" t="s">
        <v>80</v>
      </c>
      <c r="D13" s="26" t="s">
        <v>24</v>
      </c>
      <c r="E13" s="26" t="s">
        <v>88</v>
      </c>
      <c r="F13" s="27">
        <v>600</v>
      </c>
      <c r="G13" s="27">
        <v>55</v>
      </c>
      <c r="H13" s="27">
        <v>66</v>
      </c>
    </row>
    <row r="14" spans="1:8" ht="27">
      <c r="A14" s="27" t="s">
        <v>103</v>
      </c>
      <c r="B14" s="27" t="s">
        <v>104</v>
      </c>
      <c r="C14" s="28" t="s">
        <v>80</v>
      </c>
      <c r="D14" s="26" t="s">
        <v>24</v>
      </c>
      <c r="E14" s="26" t="s">
        <v>91</v>
      </c>
      <c r="F14" s="27">
        <v>300</v>
      </c>
      <c r="G14" s="27">
        <v>50</v>
      </c>
      <c r="H14" s="27">
        <v>60</v>
      </c>
    </row>
    <row r="15" spans="1:8" ht="15">
      <c r="A15" s="27" t="s">
        <v>131</v>
      </c>
      <c r="B15" s="27" t="s">
        <v>132</v>
      </c>
      <c r="C15" s="28" t="s">
        <v>80</v>
      </c>
      <c r="D15" s="26" t="s">
        <v>24</v>
      </c>
      <c r="E15" s="26" t="s">
        <v>191</v>
      </c>
      <c r="F15" s="27">
        <v>50</v>
      </c>
      <c r="G15" s="27">
        <v>73.33</v>
      </c>
      <c r="H15" s="27">
        <v>88</v>
      </c>
    </row>
    <row r="16" spans="1:8" ht="27">
      <c r="A16" s="27" t="s">
        <v>682</v>
      </c>
      <c r="B16" s="27" t="s">
        <v>683</v>
      </c>
      <c r="C16" s="28" t="s">
        <v>80</v>
      </c>
      <c r="D16" s="26" t="s">
        <v>24</v>
      </c>
      <c r="E16" s="26" t="s">
        <v>85</v>
      </c>
      <c r="F16" s="27">
        <v>80</v>
      </c>
      <c r="G16" s="27">
        <v>47.5</v>
      </c>
      <c r="H16" s="27">
        <v>57</v>
      </c>
    </row>
    <row r="17" spans="1:8" ht="27">
      <c r="A17" s="27" t="s">
        <v>163</v>
      </c>
      <c r="B17" s="27" t="s">
        <v>684</v>
      </c>
      <c r="C17" s="28" t="s">
        <v>57</v>
      </c>
      <c r="D17" s="26" t="s">
        <v>24</v>
      </c>
      <c r="E17" s="26" t="s">
        <v>165</v>
      </c>
      <c r="F17" s="27">
        <v>600</v>
      </c>
      <c r="G17" s="27">
        <v>36.67</v>
      </c>
      <c r="H17" s="27">
        <v>44</v>
      </c>
    </row>
    <row r="18" spans="1:8" ht="15">
      <c r="A18" s="27" t="s">
        <v>109</v>
      </c>
      <c r="B18" s="27" t="s">
        <v>685</v>
      </c>
      <c r="C18" s="28" t="s">
        <v>80</v>
      </c>
      <c r="D18" s="26" t="s">
        <v>24</v>
      </c>
      <c r="E18" s="26" t="s">
        <v>64</v>
      </c>
      <c r="F18" s="27">
        <v>500</v>
      </c>
      <c r="G18" s="27">
        <v>83.33</v>
      </c>
      <c r="H18" s="27">
        <v>100</v>
      </c>
    </row>
    <row r="19" spans="1:8" ht="15">
      <c r="A19" s="27"/>
      <c r="B19" s="27"/>
      <c r="C19" s="28"/>
      <c r="D19" s="26"/>
      <c r="E19" s="26"/>
      <c r="F19" s="27"/>
      <c r="G19" s="27"/>
      <c r="H19" s="27"/>
    </row>
  </sheetData>
  <sheetProtection/>
  <mergeCells count="14">
    <mergeCell ref="G5:G6"/>
    <mergeCell ref="H5:H6"/>
    <mergeCell ref="A7:H7"/>
    <mergeCell ref="A10:H10"/>
    <mergeCell ref="A1:H1"/>
    <mergeCell ref="B2:H2"/>
    <mergeCell ref="B3:H3"/>
    <mergeCell ref="B4:H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zoomScalePageLayoutView="0" workbookViewId="0" topLeftCell="A22">
      <selection activeCell="A3" sqref="A3"/>
    </sheetView>
  </sheetViews>
  <sheetFormatPr defaultColWidth="9.140625" defaultRowHeight="15"/>
  <cols>
    <col min="1" max="1" width="31.8515625" style="0" customWidth="1"/>
    <col min="2" max="2" width="23.7109375" style="0" customWidth="1"/>
    <col min="3" max="3" width="19.28125" style="0" customWidth="1"/>
    <col min="4" max="4" width="20.140625" style="0" customWidth="1"/>
    <col min="5" max="5" width="13.28125" style="0" customWidth="1"/>
    <col min="6" max="6" width="10.57421875" style="0" customWidth="1"/>
    <col min="7" max="7" width="10.140625" style="0" customWidth="1"/>
  </cols>
  <sheetData>
    <row r="1" spans="1:8" ht="90.75" customHeight="1">
      <c r="A1" s="274" t="s">
        <v>779</v>
      </c>
      <c r="B1" s="275"/>
      <c r="C1" s="275"/>
      <c r="D1" s="275"/>
      <c r="E1" s="275"/>
      <c r="F1" s="275"/>
      <c r="G1" s="275"/>
      <c r="H1" s="275"/>
    </row>
    <row r="2" spans="1:8" ht="15">
      <c r="A2" s="24" t="s">
        <v>5</v>
      </c>
      <c r="B2" s="412" t="s">
        <v>6</v>
      </c>
      <c r="C2" s="412"/>
      <c r="D2" s="412"/>
      <c r="E2" s="412"/>
      <c r="F2" s="412"/>
      <c r="G2" s="412"/>
      <c r="H2" s="412"/>
    </row>
    <row r="3" spans="1:8" ht="38.25" customHeight="1">
      <c r="A3" s="25" t="s">
        <v>67</v>
      </c>
      <c r="B3" s="325" t="s">
        <v>717</v>
      </c>
      <c r="C3" s="325"/>
      <c r="D3" s="325"/>
      <c r="E3" s="325"/>
      <c r="F3" s="325"/>
      <c r="G3" s="325"/>
      <c r="H3" s="325"/>
    </row>
    <row r="4" spans="1:8" ht="46.5" customHeight="1">
      <c r="A4" s="25" t="s">
        <v>69</v>
      </c>
      <c r="B4" s="327" t="s">
        <v>820</v>
      </c>
      <c r="C4" s="327"/>
      <c r="D4" s="327"/>
      <c r="E4" s="327"/>
      <c r="F4" s="327"/>
      <c r="G4" s="327"/>
      <c r="H4" s="327"/>
    </row>
    <row r="5" spans="1:8" ht="1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273" t="s">
        <v>74</v>
      </c>
      <c r="F5" s="273" t="s">
        <v>394</v>
      </c>
      <c r="G5" s="273" t="s">
        <v>75</v>
      </c>
      <c r="H5" s="281" t="s">
        <v>76</v>
      </c>
    </row>
    <row r="6" spans="1:8" ht="42" customHeight="1">
      <c r="A6" s="273"/>
      <c r="B6" s="273"/>
      <c r="C6" s="273"/>
      <c r="D6" s="273"/>
      <c r="E6" s="273"/>
      <c r="F6" s="273"/>
      <c r="G6" s="273"/>
      <c r="H6" s="281"/>
    </row>
    <row r="7" spans="1:8" ht="15">
      <c r="A7" s="273" t="s">
        <v>821</v>
      </c>
      <c r="B7" s="273"/>
      <c r="C7" s="273"/>
      <c r="D7" s="273"/>
      <c r="E7" s="273"/>
      <c r="F7" s="273"/>
      <c r="G7" s="273"/>
      <c r="H7" s="273"/>
    </row>
    <row r="8" spans="1:8" ht="15">
      <c r="A8" s="236" t="s">
        <v>822</v>
      </c>
      <c r="B8" s="236" t="s">
        <v>823</v>
      </c>
      <c r="C8" s="145" t="s">
        <v>80</v>
      </c>
      <c r="D8" s="26" t="s">
        <v>84</v>
      </c>
      <c r="E8" s="237" t="s">
        <v>824</v>
      </c>
      <c r="F8" s="27">
        <v>10000</v>
      </c>
      <c r="G8" s="146">
        <f>H8/1.2</f>
        <v>6.666666666666667</v>
      </c>
      <c r="H8" s="147">
        <v>8</v>
      </c>
    </row>
    <row r="9" spans="1:8" ht="15">
      <c r="A9" s="236" t="s">
        <v>113</v>
      </c>
      <c r="B9" s="236" t="s">
        <v>114</v>
      </c>
      <c r="C9" s="145" t="s">
        <v>80</v>
      </c>
      <c r="D9" s="26" t="s">
        <v>84</v>
      </c>
      <c r="E9" s="26" t="s">
        <v>825</v>
      </c>
      <c r="F9" s="27">
        <v>90000</v>
      </c>
      <c r="G9" s="146">
        <f aca="true" t="shared" si="0" ref="G9:G43">H9/1.2</f>
        <v>2.75</v>
      </c>
      <c r="H9" s="147">
        <v>3.3</v>
      </c>
    </row>
    <row r="10" spans="1:8" ht="15">
      <c r="A10" s="236" t="s">
        <v>116</v>
      </c>
      <c r="B10" s="236" t="s">
        <v>826</v>
      </c>
      <c r="C10" s="145" t="s">
        <v>80</v>
      </c>
      <c r="D10" s="26" t="s">
        <v>84</v>
      </c>
      <c r="E10" s="26" t="s">
        <v>664</v>
      </c>
      <c r="F10" s="27">
        <v>230000</v>
      </c>
      <c r="G10" s="146">
        <f t="shared" si="0"/>
        <v>2.1500000000000004</v>
      </c>
      <c r="H10" s="147">
        <v>2.58</v>
      </c>
    </row>
    <row r="11" spans="1:8" ht="15">
      <c r="A11" s="236" t="s">
        <v>827</v>
      </c>
      <c r="B11" s="236" t="s">
        <v>828</v>
      </c>
      <c r="C11" s="145" t="s">
        <v>80</v>
      </c>
      <c r="D11" s="26" t="s">
        <v>84</v>
      </c>
      <c r="E11" s="26" t="s">
        <v>664</v>
      </c>
      <c r="F11" s="27">
        <v>9000</v>
      </c>
      <c r="G11" s="146">
        <f t="shared" si="0"/>
        <v>2.2500000000000004</v>
      </c>
      <c r="H11" s="147">
        <v>2.7</v>
      </c>
    </row>
    <row r="12" spans="1:8" ht="15">
      <c r="A12" s="236" t="s">
        <v>436</v>
      </c>
      <c r="B12" s="236" t="s">
        <v>437</v>
      </c>
      <c r="C12" s="145" t="s">
        <v>137</v>
      </c>
      <c r="D12" s="26" t="s">
        <v>84</v>
      </c>
      <c r="E12" s="237" t="s">
        <v>829</v>
      </c>
      <c r="F12" s="27">
        <v>60000</v>
      </c>
      <c r="G12" s="146">
        <f t="shared" si="0"/>
        <v>2.6500000000000004</v>
      </c>
      <c r="H12" s="147">
        <v>3.18</v>
      </c>
    </row>
    <row r="13" spans="1:8" ht="15">
      <c r="A13" s="148" t="s">
        <v>463</v>
      </c>
      <c r="B13" s="148" t="s">
        <v>79</v>
      </c>
      <c r="C13" s="149" t="s">
        <v>80</v>
      </c>
      <c r="D13" s="26" t="s">
        <v>84</v>
      </c>
      <c r="E13" s="26" t="s">
        <v>825</v>
      </c>
      <c r="F13" s="27">
        <v>45000</v>
      </c>
      <c r="G13" s="146">
        <f t="shared" si="0"/>
        <v>2.1500000000000004</v>
      </c>
      <c r="H13" s="147">
        <v>2.58</v>
      </c>
    </row>
    <row r="14" spans="1:8" ht="21">
      <c r="A14" s="280" t="s">
        <v>77</v>
      </c>
      <c r="B14" s="280"/>
      <c r="C14" s="280"/>
      <c r="D14" s="280"/>
      <c r="E14" s="280"/>
      <c r="F14" s="280"/>
      <c r="G14" s="280"/>
      <c r="H14" s="280"/>
    </row>
    <row r="15" spans="1:8" ht="15">
      <c r="A15" s="236" t="s">
        <v>171</v>
      </c>
      <c r="B15" s="236" t="s">
        <v>830</v>
      </c>
      <c r="C15" s="145" t="s">
        <v>137</v>
      </c>
      <c r="D15" s="26" t="s">
        <v>84</v>
      </c>
      <c r="E15" s="145" t="s">
        <v>831</v>
      </c>
      <c r="F15" s="27">
        <v>100</v>
      </c>
      <c r="G15" s="146">
        <f t="shared" si="0"/>
        <v>65.52</v>
      </c>
      <c r="H15" s="5">
        <f>56.16*1.4</f>
        <v>78.624</v>
      </c>
    </row>
    <row r="16" spans="1:8" ht="15">
      <c r="A16" s="236" t="s">
        <v>832</v>
      </c>
      <c r="B16" s="236" t="s">
        <v>341</v>
      </c>
      <c r="C16" s="145" t="s">
        <v>137</v>
      </c>
      <c r="D16" s="26" t="s">
        <v>84</v>
      </c>
      <c r="E16" s="145" t="s">
        <v>833</v>
      </c>
      <c r="F16" s="27">
        <v>200</v>
      </c>
      <c r="G16" s="146">
        <f t="shared" si="0"/>
        <v>101.25</v>
      </c>
      <c r="H16" s="5">
        <f>67.5*1.8</f>
        <v>121.5</v>
      </c>
    </row>
    <row r="17" spans="1:8" ht="15">
      <c r="A17" s="236" t="s">
        <v>834</v>
      </c>
      <c r="B17" s="236" t="s">
        <v>835</v>
      </c>
      <c r="C17" s="145" t="s">
        <v>80</v>
      </c>
      <c r="D17" s="26" t="s">
        <v>84</v>
      </c>
      <c r="E17" s="145" t="s">
        <v>825</v>
      </c>
      <c r="F17" s="27">
        <v>200</v>
      </c>
      <c r="G17" s="146">
        <f t="shared" si="0"/>
        <v>65.52</v>
      </c>
      <c r="H17" s="5">
        <f>56.16*1.4</f>
        <v>78.624</v>
      </c>
    </row>
    <row r="18" spans="1:8" ht="15">
      <c r="A18" s="236" t="s">
        <v>836</v>
      </c>
      <c r="B18" s="236" t="s">
        <v>837</v>
      </c>
      <c r="C18" s="145" t="s">
        <v>137</v>
      </c>
      <c r="D18" s="26" t="s">
        <v>84</v>
      </c>
      <c r="E18" s="145" t="s">
        <v>838</v>
      </c>
      <c r="F18" s="27">
        <v>300</v>
      </c>
      <c r="G18" s="146">
        <f t="shared" si="0"/>
        <v>101.25</v>
      </c>
      <c r="H18" s="5">
        <f>67.5*1.8</f>
        <v>121.5</v>
      </c>
    </row>
    <row r="19" spans="1:8" ht="15">
      <c r="A19" s="236" t="s">
        <v>193</v>
      </c>
      <c r="B19" s="236" t="s">
        <v>126</v>
      </c>
      <c r="C19" s="145" t="s">
        <v>80</v>
      </c>
      <c r="D19" s="26" t="s">
        <v>84</v>
      </c>
      <c r="E19" s="145" t="s">
        <v>664</v>
      </c>
      <c r="F19" s="27">
        <v>500</v>
      </c>
      <c r="G19" s="146">
        <f t="shared" si="0"/>
        <v>29.399999999999995</v>
      </c>
      <c r="H19" s="5">
        <f>25.2*1.4</f>
        <v>35.279999999999994</v>
      </c>
    </row>
    <row r="20" spans="1:8" ht="15">
      <c r="A20" s="236" t="s">
        <v>163</v>
      </c>
      <c r="B20" s="236" t="s">
        <v>839</v>
      </c>
      <c r="C20" s="145" t="s">
        <v>137</v>
      </c>
      <c r="D20" s="26" t="s">
        <v>84</v>
      </c>
      <c r="E20" s="145" t="s">
        <v>840</v>
      </c>
      <c r="F20" s="27">
        <v>1900</v>
      </c>
      <c r="G20" s="146">
        <f t="shared" si="0"/>
        <v>35</v>
      </c>
      <c r="H20" s="5">
        <f>30*1.4</f>
        <v>42</v>
      </c>
    </row>
    <row r="21" spans="1:8" ht="15">
      <c r="A21" s="236" t="s">
        <v>841</v>
      </c>
      <c r="B21" s="236" t="s">
        <v>842</v>
      </c>
      <c r="C21" s="145" t="s">
        <v>80</v>
      </c>
      <c r="D21" s="26" t="s">
        <v>84</v>
      </c>
      <c r="E21" s="145" t="s">
        <v>825</v>
      </c>
      <c r="F21" s="27">
        <v>500</v>
      </c>
      <c r="G21" s="146">
        <f t="shared" si="0"/>
        <v>58.79999999999999</v>
      </c>
      <c r="H21" s="5">
        <f>50.4*1.4</f>
        <v>70.55999999999999</v>
      </c>
    </row>
    <row r="22" spans="1:8" ht="15">
      <c r="A22" s="236" t="s">
        <v>843</v>
      </c>
      <c r="B22" s="236" t="s">
        <v>627</v>
      </c>
      <c r="C22" s="145" t="s">
        <v>80</v>
      </c>
      <c r="D22" s="26" t="s">
        <v>84</v>
      </c>
      <c r="E22" s="145" t="s">
        <v>831</v>
      </c>
      <c r="F22" s="27">
        <v>2000</v>
      </c>
      <c r="G22" s="146">
        <f t="shared" si="0"/>
        <v>70</v>
      </c>
      <c r="H22" s="5">
        <f>60*1.4</f>
        <v>84</v>
      </c>
    </row>
    <row r="23" spans="1:8" ht="15">
      <c r="A23" s="236" t="s">
        <v>843</v>
      </c>
      <c r="B23" s="236" t="s">
        <v>627</v>
      </c>
      <c r="C23" s="145" t="s">
        <v>80</v>
      </c>
      <c r="D23" s="26" t="s">
        <v>84</v>
      </c>
      <c r="E23" s="145" t="s">
        <v>838</v>
      </c>
      <c r="F23" s="150">
        <v>500</v>
      </c>
      <c r="G23" s="146">
        <f t="shared" si="0"/>
        <v>92.11999999999999</v>
      </c>
      <c r="H23" s="5">
        <f>78.96*1.4</f>
        <v>110.54399999999998</v>
      </c>
    </row>
    <row r="24" spans="1:8" ht="15">
      <c r="A24" s="236" t="s">
        <v>844</v>
      </c>
      <c r="B24" s="236" t="s">
        <v>627</v>
      </c>
      <c r="C24" s="145" t="s">
        <v>80</v>
      </c>
      <c r="D24" s="26" t="s">
        <v>84</v>
      </c>
      <c r="E24" s="145" t="s">
        <v>845</v>
      </c>
      <c r="F24" s="150">
        <v>1000</v>
      </c>
      <c r="G24" s="146">
        <f t="shared" si="0"/>
        <v>110.81000000000002</v>
      </c>
      <c r="H24" s="5">
        <f>94.98*1.4</f>
        <v>132.972</v>
      </c>
    </row>
    <row r="25" spans="1:8" ht="15">
      <c r="A25" s="236" t="s">
        <v>846</v>
      </c>
      <c r="B25" s="236" t="s">
        <v>627</v>
      </c>
      <c r="C25" s="145" t="s">
        <v>80</v>
      </c>
      <c r="D25" s="26" t="s">
        <v>84</v>
      </c>
      <c r="E25" s="145" t="s">
        <v>847</v>
      </c>
      <c r="F25" s="150">
        <v>600</v>
      </c>
      <c r="G25" s="146">
        <f t="shared" si="0"/>
        <v>92.11999999999999</v>
      </c>
      <c r="H25" s="5">
        <f>78.96*1.4</f>
        <v>110.54399999999998</v>
      </c>
    </row>
    <row r="26" spans="1:8" ht="15">
      <c r="A26" s="236" t="s">
        <v>848</v>
      </c>
      <c r="B26" s="236" t="s">
        <v>627</v>
      </c>
      <c r="C26" s="145" t="s">
        <v>80</v>
      </c>
      <c r="D26" s="26" t="s">
        <v>84</v>
      </c>
      <c r="E26" s="145" t="s">
        <v>829</v>
      </c>
      <c r="F26" s="150">
        <v>1000</v>
      </c>
      <c r="G26" s="146">
        <f t="shared" si="0"/>
        <v>110.81000000000002</v>
      </c>
      <c r="H26" s="5">
        <f>94.98*1.4</f>
        <v>132.972</v>
      </c>
    </row>
    <row r="27" spans="1:8" ht="15">
      <c r="A27" s="236" t="s">
        <v>849</v>
      </c>
      <c r="B27" s="236" t="s">
        <v>850</v>
      </c>
      <c r="C27" s="145" t="s">
        <v>80</v>
      </c>
      <c r="D27" s="26" t="s">
        <v>84</v>
      </c>
      <c r="E27" s="145" t="s">
        <v>851</v>
      </c>
      <c r="F27" s="150">
        <v>1100</v>
      </c>
      <c r="G27" s="146">
        <f t="shared" si="0"/>
        <v>23.799999999999997</v>
      </c>
      <c r="H27" s="5">
        <f>20.4*1.4</f>
        <v>28.559999999999995</v>
      </c>
    </row>
    <row r="28" spans="1:8" ht="15">
      <c r="A28" s="236" t="s">
        <v>852</v>
      </c>
      <c r="B28" s="236" t="s">
        <v>466</v>
      </c>
      <c r="C28" s="145" t="s">
        <v>80</v>
      </c>
      <c r="D28" s="26" t="s">
        <v>84</v>
      </c>
      <c r="E28" s="145" t="s">
        <v>824</v>
      </c>
      <c r="F28" s="150">
        <v>1500</v>
      </c>
      <c r="G28" s="146">
        <f t="shared" si="0"/>
        <v>23.66</v>
      </c>
      <c r="H28" s="5">
        <f>20.28*1.4</f>
        <v>28.392</v>
      </c>
    </row>
    <row r="29" spans="1:8" ht="15">
      <c r="A29" s="236" t="s">
        <v>852</v>
      </c>
      <c r="B29" s="236" t="s">
        <v>466</v>
      </c>
      <c r="C29" s="145" t="s">
        <v>80</v>
      </c>
      <c r="D29" s="26" t="s">
        <v>84</v>
      </c>
      <c r="E29" s="145" t="s">
        <v>840</v>
      </c>
      <c r="F29" s="150">
        <v>1300</v>
      </c>
      <c r="G29" s="146">
        <f t="shared" si="0"/>
        <v>115.5</v>
      </c>
      <c r="H29" s="5">
        <f>99*1.4</f>
        <v>138.6</v>
      </c>
    </row>
    <row r="30" spans="1:8" ht="15">
      <c r="A30" s="236" t="s">
        <v>852</v>
      </c>
      <c r="B30" s="236" t="s">
        <v>466</v>
      </c>
      <c r="C30" s="145" t="s">
        <v>80</v>
      </c>
      <c r="D30" s="26" t="s">
        <v>84</v>
      </c>
      <c r="E30" s="145" t="s">
        <v>831</v>
      </c>
      <c r="F30" s="150">
        <v>900</v>
      </c>
      <c r="G30" s="146">
        <f t="shared" si="0"/>
        <v>188.08999999999997</v>
      </c>
      <c r="H30" s="5">
        <f>161.22*1.4</f>
        <v>225.70799999999997</v>
      </c>
    </row>
    <row r="31" spans="1:8" ht="15">
      <c r="A31" s="236" t="s">
        <v>852</v>
      </c>
      <c r="B31" s="236" t="s">
        <v>466</v>
      </c>
      <c r="C31" s="145" t="s">
        <v>80</v>
      </c>
      <c r="D31" s="26" t="s">
        <v>84</v>
      </c>
      <c r="E31" s="145" t="s">
        <v>853</v>
      </c>
      <c r="F31" s="150">
        <v>500</v>
      </c>
      <c r="G31" s="146">
        <f t="shared" si="0"/>
        <v>254.94</v>
      </c>
      <c r="H31" s="5">
        <f>218.52*1.4</f>
        <v>305.928</v>
      </c>
    </row>
    <row r="32" spans="1:8" ht="15">
      <c r="A32" s="236" t="s">
        <v>111</v>
      </c>
      <c r="B32" s="236" t="s">
        <v>112</v>
      </c>
      <c r="C32" s="145" t="s">
        <v>80</v>
      </c>
      <c r="D32" s="26" t="s">
        <v>84</v>
      </c>
      <c r="E32" s="145" t="s">
        <v>854</v>
      </c>
      <c r="F32" s="150">
        <v>200</v>
      </c>
      <c r="G32" s="146">
        <f t="shared" si="0"/>
        <v>52.08</v>
      </c>
      <c r="H32" s="5">
        <f>44.64*1.4</f>
        <v>62.495999999999995</v>
      </c>
    </row>
    <row r="33" spans="1:8" ht="15">
      <c r="A33" s="236" t="s">
        <v>855</v>
      </c>
      <c r="B33" s="236" t="s">
        <v>102</v>
      </c>
      <c r="C33" s="145" t="s">
        <v>80</v>
      </c>
      <c r="D33" s="26" t="s">
        <v>84</v>
      </c>
      <c r="E33" s="145" t="s">
        <v>831</v>
      </c>
      <c r="F33" s="150">
        <v>200</v>
      </c>
      <c r="G33" s="146">
        <f t="shared" si="0"/>
        <v>52.08</v>
      </c>
      <c r="H33" s="5">
        <f>44.64*1.4</f>
        <v>62.495999999999995</v>
      </c>
    </row>
    <row r="34" spans="1:8" ht="15">
      <c r="A34" s="236" t="s">
        <v>856</v>
      </c>
      <c r="B34" s="236" t="s">
        <v>857</v>
      </c>
      <c r="C34" s="145" t="s">
        <v>80</v>
      </c>
      <c r="D34" s="26" t="s">
        <v>84</v>
      </c>
      <c r="E34" s="145" t="s">
        <v>858</v>
      </c>
      <c r="F34" s="150">
        <v>300</v>
      </c>
      <c r="G34" s="146">
        <f t="shared" si="0"/>
        <v>35</v>
      </c>
      <c r="H34" s="5">
        <f>30*1.4</f>
        <v>42</v>
      </c>
    </row>
    <row r="35" spans="1:8" ht="15">
      <c r="A35" s="236" t="s">
        <v>859</v>
      </c>
      <c r="B35" s="236" t="s">
        <v>860</v>
      </c>
      <c r="C35" s="145" t="s">
        <v>80</v>
      </c>
      <c r="D35" s="26" t="s">
        <v>84</v>
      </c>
      <c r="E35" s="145" t="s">
        <v>824</v>
      </c>
      <c r="F35" s="150">
        <v>300</v>
      </c>
      <c r="G35" s="146">
        <f t="shared" si="0"/>
        <v>10.5</v>
      </c>
      <c r="H35" s="5">
        <f>9*1.4</f>
        <v>12.6</v>
      </c>
    </row>
    <row r="36" spans="1:8" ht="15">
      <c r="A36" s="236" t="s">
        <v>861</v>
      </c>
      <c r="B36" s="236" t="s">
        <v>862</v>
      </c>
      <c r="C36" s="145" t="s">
        <v>80</v>
      </c>
      <c r="D36" s="26" t="s">
        <v>84</v>
      </c>
      <c r="E36" s="145" t="s">
        <v>824</v>
      </c>
      <c r="F36" s="150">
        <v>100</v>
      </c>
      <c r="G36" s="146">
        <f t="shared" si="0"/>
        <v>17.5</v>
      </c>
      <c r="H36" s="5">
        <f>15*1.4</f>
        <v>21</v>
      </c>
    </row>
    <row r="37" spans="1:8" ht="15">
      <c r="A37" s="236" t="s">
        <v>863</v>
      </c>
      <c r="B37" s="236" t="s">
        <v>864</v>
      </c>
      <c r="C37" s="145" t="s">
        <v>137</v>
      </c>
      <c r="D37" s="26" t="s">
        <v>24</v>
      </c>
      <c r="E37" s="145" t="s">
        <v>865</v>
      </c>
      <c r="F37" s="150">
        <v>300</v>
      </c>
      <c r="G37" s="146">
        <f t="shared" si="0"/>
        <v>70</v>
      </c>
      <c r="H37" s="5">
        <f>60*1.4</f>
        <v>84</v>
      </c>
    </row>
    <row r="38" spans="1:8" ht="15">
      <c r="A38" s="236" t="s">
        <v>866</v>
      </c>
      <c r="B38" s="236" t="s">
        <v>155</v>
      </c>
      <c r="C38" s="145" t="s">
        <v>137</v>
      </c>
      <c r="D38" s="26" t="s">
        <v>84</v>
      </c>
      <c r="E38" s="145" t="s">
        <v>867</v>
      </c>
      <c r="F38" s="150">
        <v>400</v>
      </c>
      <c r="G38" s="146">
        <f t="shared" si="0"/>
        <v>147</v>
      </c>
      <c r="H38" s="5">
        <f>126*1.4</f>
        <v>176.39999999999998</v>
      </c>
    </row>
    <row r="39" spans="1:8" ht="15">
      <c r="A39" s="236" t="s">
        <v>868</v>
      </c>
      <c r="B39" s="236" t="s">
        <v>869</v>
      </c>
      <c r="C39" s="145" t="s">
        <v>137</v>
      </c>
      <c r="D39" s="26" t="s">
        <v>84</v>
      </c>
      <c r="E39" s="145" t="s">
        <v>870</v>
      </c>
      <c r="F39" s="150">
        <v>30</v>
      </c>
      <c r="G39" s="146">
        <f t="shared" si="0"/>
        <v>111.99999999999999</v>
      </c>
      <c r="H39" s="5">
        <f>96*1.4</f>
        <v>134.39999999999998</v>
      </c>
    </row>
    <row r="40" spans="1:8" ht="15">
      <c r="A40" s="236" t="s">
        <v>363</v>
      </c>
      <c r="B40" s="236" t="s">
        <v>364</v>
      </c>
      <c r="C40" s="145" t="s">
        <v>137</v>
      </c>
      <c r="D40" s="26" t="s">
        <v>84</v>
      </c>
      <c r="E40" s="145" t="s">
        <v>870</v>
      </c>
      <c r="F40" s="150">
        <v>100</v>
      </c>
      <c r="G40" s="146">
        <f t="shared" si="0"/>
        <v>84.69999999999999</v>
      </c>
      <c r="H40" s="5">
        <f>72.6*1.4</f>
        <v>101.63999999999999</v>
      </c>
    </row>
    <row r="41" spans="1:8" ht="15">
      <c r="A41" s="236" t="s">
        <v>871</v>
      </c>
      <c r="B41" s="236" t="s">
        <v>134</v>
      </c>
      <c r="C41" s="145" t="s">
        <v>80</v>
      </c>
      <c r="D41" s="26" t="s">
        <v>84</v>
      </c>
      <c r="E41" s="145" t="s">
        <v>854</v>
      </c>
      <c r="F41" s="150">
        <v>30</v>
      </c>
      <c r="G41" s="146">
        <f t="shared" si="0"/>
        <v>91</v>
      </c>
      <c r="H41" s="5">
        <f>78*1.4</f>
        <v>109.19999999999999</v>
      </c>
    </row>
    <row r="42" spans="1:8" ht="15">
      <c r="A42" s="236" t="s">
        <v>872</v>
      </c>
      <c r="B42" s="236" t="s">
        <v>873</v>
      </c>
      <c r="C42" s="145" t="s">
        <v>137</v>
      </c>
      <c r="D42" s="26" t="s">
        <v>84</v>
      </c>
      <c r="E42" s="145" t="s">
        <v>840</v>
      </c>
      <c r="F42" s="150">
        <v>40</v>
      </c>
      <c r="G42" s="146">
        <f t="shared" si="0"/>
        <v>75.83333333333334</v>
      </c>
      <c r="H42" s="5">
        <f>65*1.4</f>
        <v>91</v>
      </c>
    </row>
    <row r="43" spans="1:8" ht="15">
      <c r="A43" s="236" t="s">
        <v>131</v>
      </c>
      <c r="B43" s="236" t="s">
        <v>874</v>
      </c>
      <c r="C43" s="145" t="s">
        <v>80</v>
      </c>
      <c r="D43" s="26" t="s">
        <v>84</v>
      </c>
      <c r="E43" s="145" t="s">
        <v>831</v>
      </c>
      <c r="F43" s="150">
        <v>40</v>
      </c>
      <c r="G43" s="146">
        <f t="shared" si="0"/>
        <v>175</v>
      </c>
      <c r="H43" s="5">
        <f>150*1.4</f>
        <v>210</v>
      </c>
    </row>
    <row r="44" spans="1:8" ht="15">
      <c r="A44" s="4"/>
      <c r="B44" s="4"/>
      <c r="C44" s="145"/>
      <c r="D44" s="26"/>
      <c r="E44" s="145"/>
      <c r="F44" s="150"/>
      <c r="G44" s="146"/>
      <c r="H44" s="5"/>
    </row>
  </sheetData>
  <sheetProtection/>
  <mergeCells count="14">
    <mergeCell ref="C5:C6"/>
    <mergeCell ref="D5:D6"/>
    <mergeCell ref="E5:E6"/>
    <mergeCell ref="F5:F6"/>
    <mergeCell ref="G5:G6"/>
    <mergeCell ref="H5:H6"/>
    <mergeCell ref="A14:H14"/>
    <mergeCell ref="A7:H7"/>
    <mergeCell ref="A1:H1"/>
    <mergeCell ref="B2:H2"/>
    <mergeCell ref="B3:H3"/>
    <mergeCell ref="B4:H4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94"/>
  <sheetViews>
    <sheetView zoomScalePageLayoutView="0" workbookViewId="0" topLeftCell="A25">
      <selection activeCell="C7" sqref="C7:C8"/>
    </sheetView>
  </sheetViews>
  <sheetFormatPr defaultColWidth="9.140625" defaultRowHeight="15"/>
  <cols>
    <col min="1" max="1" width="46.140625" style="0" customWidth="1"/>
    <col min="2" max="2" width="23.421875" style="0" customWidth="1"/>
    <col min="3" max="3" width="26.57421875" style="0" customWidth="1"/>
    <col min="4" max="4" width="13.421875" style="0" customWidth="1"/>
    <col min="5" max="5" width="11.00390625" style="0" customWidth="1"/>
    <col min="6" max="6" width="14.8515625" style="0" customWidth="1"/>
    <col min="7" max="7" width="15.28125" style="0" customWidth="1"/>
    <col min="8" max="8" width="13.140625" style="0" customWidth="1"/>
    <col min="9" max="9" width="13.421875" style="0" customWidth="1"/>
  </cols>
  <sheetData>
    <row r="1" spans="3:8" ht="19.5" customHeight="1">
      <c r="C1" s="127"/>
      <c r="D1" s="413" t="s">
        <v>686</v>
      </c>
      <c r="E1" s="413"/>
      <c r="F1" s="413"/>
      <c r="G1" s="413"/>
      <c r="H1" s="413"/>
    </row>
    <row r="2" spans="1:8" ht="18.75" customHeight="1">
      <c r="A2" s="3"/>
      <c r="B2" s="3"/>
      <c r="C2" s="127"/>
      <c r="D2" s="413" t="s">
        <v>742</v>
      </c>
      <c r="E2" s="413"/>
      <c r="F2" s="413"/>
      <c r="G2" s="413"/>
      <c r="H2" s="413"/>
    </row>
    <row r="3" spans="1:8" ht="20.25" customHeight="1">
      <c r="A3" s="128"/>
      <c r="B3" s="129"/>
      <c r="C3" s="130"/>
      <c r="D3" s="414" t="s">
        <v>743</v>
      </c>
      <c r="E3" s="414"/>
      <c r="F3" s="414"/>
      <c r="G3" s="414"/>
      <c r="H3" s="414"/>
    </row>
    <row r="4" spans="1:8" ht="27.75" customHeight="1">
      <c r="A4" s="417" t="s">
        <v>876</v>
      </c>
      <c r="B4" s="417"/>
      <c r="C4" s="417"/>
      <c r="D4" s="417"/>
      <c r="E4" s="417"/>
      <c r="F4" s="417"/>
      <c r="G4" s="417"/>
      <c r="H4" s="417"/>
    </row>
    <row r="5" spans="1:8" ht="27.75" customHeight="1">
      <c r="A5" s="415" t="s">
        <v>877</v>
      </c>
      <c r="B5" s="415"/>
      <c r="C5" s="415"/>
      <c r="D5" s="415"/>
      <c r="E5" s="415"/>
      <c r="F5" s="415"/>
      <c r="G5" s="415"/>
      <c r="H5" s="415"/>
    </row>
    <row r="6" spans="1:8" ht="20.25" customHeight="1">
      <c r="A6" s="416" t="s">
        <v>878</v>
      </c>
      <c r="B6" s="416"/>
      <c r="C6" s="416"/>
      <c r="D6" s="416"/>
      <c r="E6" s="416"/>
      <c r="F6" s="416"/>
      <c r="G6" s="416"/>
      <c r="H6" s="416"/>
    </row>
    <row r="7" spans="1:9" ht="22.5" customHeight="1">
      <c r="A7" s="418" t="s">
        <v>687</v>
      </c>
      <c r="B7" s="418" t="s">
        <v>688</v>
      </c>
      <c r="C7" s="418" t="s">
        <v>689</v>
      </c>
      <c r="D7" s="418" t="s">
        <v>690</v>
      </c>
      <c r="E7" s="418" t="s">
        <v>74</v>
      </c>
      <c r="F7" s="418" t="s">
        <v>75</v>
      </c>
      <c r="G7" s="419" t="s">
        <v>76</v>
      </c>
      <c r="H7" s="172" t="s">
        <v>691</v>
      </c>
      <c r="I7" s="167"/>
    </row>
    <row r="8" spans="1:8" ht="25.5" customHeight="1">
      <c r="A8" s="418"/>
      <c r="B8" s="418"/>
      <c r="C8" s="418"/>
      <c r="D8" s="418"/>
      <c r="E8" s="418"/>
      <c r="F8" s="418"/>
      <c r="G8" s="419"/>
      <c r="H8" s="173" t="s">
        <v>692</v>
      </c>
    </row>
    <row r="9" spans="1:16" ht="21">
      <c r="A9" s="420" t="s">
        <v>77</v>
      </c>
      <c r="B9" s="421"/>
      <c r="C9" s="421"/>
      <c r="D9" s="421"/>
      <c r="E9" s="421"/>
      <c r="F9" s="421"/>
      <c r="G9" s="421"/>
      <c r="H9" s="422"/>
      <c r="N9" s="131" t="s">
        <v>693</v>
      </c>
      <c r="P9" s="132" t="s">
        <v>694</v>
      </c>
    </row>
    <row r="10" spans="1:16" ht="18" customHeight="1">
      <c r="A10" s="174" t="s">
        <v>695</v>
      </c>
      <c r="B10" s="175" t="s">
        <v>696</v>
      </c>
      <c r="C10" s="137" t="s">
        <v>697</v>
      </c>
      <c r="D10" s="133" t="s">
        <v>24</v>
      </c>
      <c r="E10" s="133" t="s">
        <v>744</v>
      </c>
      <c r="F10" s="134">
        <v>20</v>
      </c>
      <c r="G10" s="176">
        <v>24</v>
      </c>
      <c r="H10" s="177">
        <v>5</v>
      </c>
      <c r="N10" s="135">
        <v>2000</v>
      </c>
      <c r="P10" s="27">
        <v>50</v>
      </c>
    </row>
    <row r="11" spans="1:16" ht="18" customHeight="1">
      <c r="A11" s="174" t="s">
        <v>695</v>
      </c>
      <c r="B11" s="175" t="s">
        <v>696</v>
      </c>
      <c r="C11" s="137" t="s">
        <v>697</v>
      </c>
      <c r="D11" s="133" t="s">
        <v>24</v>
      </c>
      <c r="E11" s="133" t="s">
        <v>702</v>
      </c>
      <c r="F11" s="134">
        <v>30</v>
      </c>
      <c r="G11" s="176">
        <v>36</v>
      </c>
      <c r="H11" s="177">
        <v>10</v>
      </c>
      <c r="N11" s="135"/>
      <c r="P11" s="27"/>
    </row>
    <row r="12" spans="1:16" ht="18">
      <c r="A12" s="174" t="s">
        <v>695</v>
      </c>
      <c r="B12" s="175" t="s">
        <v>696</v>
      </c>
      <c r="C12" s="137" t="s">
        <v>697</v>
      </c>
      <c r="D12" s="133" t="s">
        <v>24</v>
      </c>
      <c r="E12" s="133" t="s">
        <v>701</v>
      </c>
      <c r="F12" s="134">
        <v>40</v>
      </c>
      <c r="G12" s="176">
        <v>48</v>
      </c>
      <c r="H12" s="177">
        <v>5</v>
      </c>
      <c r="N12" s="135">
        <v>900</v>
      </c>
      <c r="P12" s="138">
        <v>30</v>
      </c>
    </row>
    <row r="13" spans="1:16" ht="36">
      <c r="A13" s="174" t="s">
        <v>745</v>
      </c>
      <c r="B13" s="175" t="s">
        <v>699</v>
      </c>
      <c r="C13" s="137" t="s">
        <v>700</v>
      </c>
      <c r="D13" s="133" t="s">
        <v>24</v>
      </c>
      <c r="E13" s="133" t="s">
        <v>655</v>
      </c>
      <c r="F13" s="134">
        <v>50</v>
      </c>
      <c r="G13" s="176">
        <v>60</v>
      </c>
      <c r="H13" s="177">
        <v>100</v>
      </c>
      <c r="N13" s="135"/>
      <c r="P13" s="138"/>
    </row>
    <row r="14" spans="1:16" ht="36">
      <c r="A14" s="174" t="s">
        <v>745</v>
      </c>
      <c r="B14" s="175" t="s">
        <v>699</v>
      </c>
      <c r="C14" s="137" t="s">
        <v>700</v>
      </c>
      <c r="D14" s="133" t="s">
        <v>24</v>
      </c>
      <c r="E14" s="133" t="s">
        <v>701</v>
      </c>
      <c r="F14" s="134">
        <v>70</v>
      </c>
      <c r="G14" s="176">
        <v>84</v>
      </c>
      <c r="H14" s="177">
        <v>200</v>
      </c>
      <c r="N14" s="135"/>
      <c r="P14" s="138"/>
    </row>
    <row r="15" spans="1:16" ht="39.75" customHeight="1">
      <c r="A15" s="174" t="s">
        <v>745</v>
      </c>
      <c r="B15" s="175" t="s">
        <v>699</v>
      </c>
      <c r="C15" s="137" t="s">
        <v>700</v>
      </c>
      <c r="D15" s="133" t="s">
        <v>24</v>
      </c>
      <c r="E15" s="133" t="s">
        <v>706</v>
      </c>
      <c r="F15" s="134">
        <v>90</v>
      </c>
      <c r="G15" s="176">
        <v>108</v>
      </c>
      <c r="H15" s="177">
        <v>15</v>
      </c>
      <c r="N15" s="135">
        <v>6400</v>
      </c>
      <c r="P15" s="138">
        <v>80</v>
      </c>
    </row>
    <row r="16" spans="1:16" ht="39.75" customHeight="1">
      <c r="A16" s="174" t="s">
        <v>745</v>
      </c>
      <c r="B16" s="175" t="s">
        <v>699</v>
      </c>
      <c r="C16" s="137" t="s">
        <v>700</v>
      </c>
      <c r="D16" s="133" t="s">
        <v>24</v>
      </c>
      <c r="E16" s="133" t="s">
        <v>746</v>
      </c>
      <c r="F16" s="134">
        <v>110</v>
      </c>
      <c r="G16" s="176">
        <v>132</v>
      </c>
      <c r="H16" s="177">
        <v>65</v>
      </c>
      <c r="N16" s="135"/>
      <c r="P16" s="138"/>
    </row>
    <row r="17" spans="1:16" ht="36">
      <c r="A17" s="174" t="s">
        <v>747</v>
      </c>
      <c r="B17" s="175" t="s">
        <v>748</v>
      </c>
      <c r="C17" s="137" t="s">
        <v>700</v>
      </c>
      <c r="D17" s="133" t="s">
        <v>24</v>
      </c>
      <c r="E17" s="133" t="s">
        <v>701</v>
      </c>
      <c r="F17" s="134">
        <v>60</v>
      </c>
      <c r="G17" s="176">
        <v>72</v>
      </c>
      <c r="H17" s="177">
        <v>30</v>
      </c>
      <c r="N17" s="135">
        <v>6000</v>
      </c>
      <c r="P17" s="138">
        <v>200</v>
      </c>
    </row>
    <row r="18" spans="1:16" ht="36">
      <c r="A18" s="174" t="s">
        <v>747</v>
      </c>
      <c r="B18" s="175" t="s">
        <v>748</v>
      </c>
      <c r="C18" s="137" t="s">
        <v>700</v>
      </c>
      <c r="D18" s="133" t="s">
        <v>24</v>
      </c>
      <c r="E18" s="133" t="s">
        <v>706</v>
      </c>
      <c r="F18" s="134">
        <v>80</v>
      </c>
      <c r="G18" s="176">
        <v>96</v>
      </c>
      <c r="H18" s="177">
        <v>20</v>
      </c>
      <c r="N18" s="135"/>
      <c r="P18" s="138"/>
    </row>
    <row r="19" spans="1:16" ht="36">
      <c r="A19" s="174" t="s">
        <v>747</v>
      </c>
      <c r="B19" s="175" t="s">
        <v>748</v>
      </c>
      <c r="C19" s="137" t="s">
        <v>700</v>
      </c>
      <c r="D19" s="133" t="s">
        <v>24</v>
      </c>
      <c r="E19" s="133" t="s">
        <v>746</v>
      </c>
      <c r="F19" s="134">
        <v>100</v>
      </c>
      <c r="G19" s="176">
        <v>120</v>
      </c>
      <c r="H19" s="177">
        <v>50</v>
      </c>
      <c r="N19" s="135">
        <v>2400</v>
      </c>
      <c r="P19" s="138">
        <v>80</v>
      </c>
    </row>
    <row r="20" spans="1:16" ht="18">
      <c r="A20" s="174" t="s">
        <v>417</v>
      </c>
      <c r="B20" s="175" t="s">
        <v>703</v>
      </c>
      <c r="C20" s="137" t="s">
        <v>697</v>
      </c>
      <c r="D20" s="133" t="s">
        <v>24</v>
      </c>
      <c r="E20" s="133" t="s">
        <v>698</v>
      </c>
      <c r="F20" s="134">
        <v>25</v>
      </c>
      <c r="G20" s="176">
        <v>30</v>
      </c>
      <c r="H20" s="177">
        <v>170</v>
      </c>
      <c r="N20" s="135">
        <v>20000</v>
      </c>
      <c r="P20" s="138">
        <v>200</v>
      </c>
    </row>
    <row r="21" spans="1:16" ht="36">
      <c r="A21" s="174" t="s">
        <v>628</v>
      </c>
      <c r="B21" s="175" t="s">
        <v>704</v>
      </c>
      <c r="C21" s="178" t="s">
        <v>705</v>
      </c>
      <c r="D21" s="179" t="s">
        <v>24</v>
      </c>
      <c r="E21" s="133" t="s">
        <v>655</v>
      </c>
      <c r="F21" s="134">
        <v>75</v>
      </c>
      <c r="G21" s="176">
        <v>90</v>
      </c>
      <c r="H21" s="177">
        <v>400</v>
      </c>
      <c r="N21" s="135"/>
      <c r="P21" s="138"/>
    </row>
    <row r="22" spans="1:16" ht="36">
      <c r="A22" s="174" t="s">
        <v>628</v>
      </c>
      <c r="B22" s="175" t="s">
        <v>704</v>
      </c>
      <c r="C22" s="178" t="s">
        <v>705</v>
      </c>
      <c r="D22" s="179" t="s">
        <v>24</v>
      </c>
      <c r="E22" s="133" t="s">
        <v>706</v>
      </c>
      <c r="F22" s="134">
        <v>95</v>
      </c>
      <c r="G22" s="176">
        <v>114</v>
      </c>
      <c r="H22" s="177">
        <v>110</v>
      </c>
      <c r="N22" s="135">
        <v>32000</v>
      </c>
      <c r="P22" s="138">
        <v>400</v>
      </c>
    </row>
    <row r="23" spans="1:16" ht="18.75" customHeight="1">
      <c r="A23" s="174" t="s">
        <v>749</v>
      </c>
      <c r="B23" s="175" t="s">
        <v>750</v>
      </c>
      <c r="C23" s="178" t="s">
        <v>705</v>
      </c>
      <c r="D23" s="179" t="s">
        <v>24</v>
      </c>
      <c r="E23" s="133" t="s">
        <v>701</v>
      </c>
      <c r="F23" s="134">
        <v>80</v>
      </c>
      <c r="G23" s="176">
        <v>96</v>
      </c>
      <c r="H23" s="177">
        <v>70</v>
      </c>
      <c r="N23" s="135"/>
      <c r="P23" s="138"/>
    </row>
    <row r="24" spans="1:16" ht="18.75" customHeight="1">
      <c r="A24" s="174" t="s">
        <v>749</v>
      </c>
      <c r="B24" s="175" t="s">
        <v>750</v>
      </c>
      <c r="C24" s="178" t="s">
        <v>705</v>
      </c>
      <c r="D24" s="179" t="s">
        <v>24</v>
      </c>
      <c r="E24" s="133" t="s">
        <v>706</v>
      </c>
      <c r="F24" s="134">
        <v>100</v>
      </c>
      <c r="G24" s="176">
        <v>120</v>
      </c>
      <c r="H24" s="177">
        <v>50</v>
      </c>
      <c r="N24" s="135"/>
      <c r="P24" s="138"/>
    </row>
    <row r="25" spans="1:16" ht="18.75" customHeight="1">
      <c r="A25" s="174" t="s">
        <v>749</v>
      </c>
      <c r="B25" s="175" t="s">
        <v>750</v>
      </c>
      <c r="C25" s="178" t="s">
        <v>705</v>
      </c>
      <c r="D25" s="179" t="s">
        <v>24</v>
      </c>
      <c r="E25" s="133" t="s">
        <v>746</v>
      </c>
      <c r="F25" s="134">
        <v>120</v>
      </c>
      <c r="G25" s="176">
        <v>144</v>
      </c>
      <c r="H25" s="177">
        <v>50</v>
      </c>
      <c r="N25" s="135"/>
      <c r="P25" s="138"/>
    </row>
    <row r="26" spans="1:16" ht="36">
      <c r="A26" s="180" t="s">
        <v>96</v>
      </c>
      <c r="B26" s="175" t="s">
        <v>704</v>
      </c>
      <c r="C26" s="181" t="s">
        <v>705</v>
      </c>
      <c r="D26" s="133" t="s">
        <v>24</v>
      </c>
      <c r="E26" s="133" t="s">
        <v>744</v>
      </c>
      <c r="F26" s="134">
        <v>45</v>
      </c>
      <c r="G26" s="176">
        <v>54</v>
      </c>
      <c r="H26" s="177">
        <v>10</v>
      </c>
      <c r="N26" s="135"/>
      <c r="P26" s="138"/>
    </row>
    <row r="27" spans="1:16" ht="36">
      <c r="A27" s="180" t="s">
        <v>96</v>
      </c>
      <c r="B27" s="175" t="s">
        <v>704</v>
      </c>
      <c r="C27" s="181" t="s">
        <v>705</v>
      </c>
      <c r="D27" s="133" t="s">
        <v>24</v>
      </c>
      <c r="E27" s="133" t="s">
        <v>701</v>
      </c>
      <c r="F27" s="134">
        <v>60</v>
      </c>
      <c r="G27" s="176">
        <v>72</v>
      </c>
      <c r="H27" s="177">
        <v>400</v>
      </c>
      <c r="N27" s="135">
        <v>7000</v>
      </c>
      <c r="P27" s="138">
        <v>70</v>
      </c>
    </row>
    <row r="28" spans="1:16" ht="36">
      <c r="A28" s="174" t="s">
        <v>96</v>
      </c>
      <c r="B28" s="175" t="s">
        <v>708</v>
      </c>
      <c r="C28" s="181" t="s">
        <v>705</v>
      </c>
      <c r="D28" s="133" t="s">
        <v>24</v>
      </c>
      <c r="E28" s="133" t="s">
        <v>706</v>
      </c>
      <c r="F28" s="134">
        <v>80</v>
      </c>
      <c r="G28" s="176">
        <v>96</v>
      </c>
      <c r="H28" s="177">
        <v>160</v>
      </c>
      <c r="N28" s="135">
        <v>1200</v>
      </c>
      <c r="P28" s="138">
        <v>20</v>
      </c>
    </row>
    <row r="29" spans="1:16" ht="36">
      <c r="A29" s="174" t="s">
        <v>707</v>
      </c>
      <c r="B29" s="175" t="s">
        <v>710</v>
      </c>
      <c r="C29" s="137" t="s">
        <v>700</v>
      </c>
      <c r="D29" s="133" t="s">
        <v>24</v>
      </c>
      <c r="E29" s="133" t="s">
        <v>655</v>
      </c>
      <c r="F29" s="134">
        <v>55</v>
      </c>
      <c r="G29" s="176">
        <v>66</v>
      </c>
      <c r="H29" s="177">
        <v>20</v>
      </c>
      <c r="N29" s="135"/>
      <c r="P29" s="138"/>
    </row>
    <row r="30" spans="1:16" ht="17.25" customHeight="1">
      <c r="A30" s="174" t="s">
        <v>707</v>
      </c>
      <c r="B30" s="175" t="s">
        <v>710</v>
      </c>
      <c r="C30" s="137" t="s">
        <v>700</v>
      </c>
      <c r="D30" s="133" t="s">
        <v>24</v>
      </c>
      <c r="E30" s="133" t="s">
        <v>706</v>
      </c>
      <c r="F30" s="134">
        <v>75</v>
      </c>
      <c r="G30" s="176">
        <v>90</v>
      </c>
      <c r="H30" s="177">
        <v>15</v>
      </c>
      <c r="N30" s="135">
        <v>2400</v>
      </c>
      <c r="P30" s="138">
        <v>40</v>
      </c>
    </row>
    <row r="31" spans="1:16" ht="36">
      <c r="A31" s="174" t="s">
        <v>709</v>
      </c>
      <c r="B31" s="175" t="s">
        <v>712</v>
      </c>
      <c r="C31" s="137" t="s">
        <v>700</v>
      </c>
      <c r="D31" s="133" t="s">
        <v>24</v>
      </c>
      <c r="E31" s="133" t="s">
        <v>751</v>
      </c>
      <c r="F31" s="134">
        <v>75</v>
      </c>
      <c r="G31" s="176">
        <v>90</v>
      </c>
      <c r="H31" s="177">
        <v>5</v>
      </c>
      <c r="N31" s="135">
        <v>1400</v>
      </c>
      <c r="P31" s="138">
        <v>20</v>
      </c>
    </row>
    <row r="32" spans="1:16" ht="36">
      <c r="A32" s="174" t="s">
        <v>752</v>
      </c>
      <c r="B32" s="175" t="s">
        <v>753</v>
      </c>
      <c r="C32" s="137" t="s">
        <v>700</v>
      </c>
      <c r="D32" s="133" t="s">
        <v>24</v>
      </c>
      <c r="E32" s="133" t="s">
        <v>751</v>
      </c>
      <c r="F32" s="134">
        <v>75</v>
      </c>
      <c r="G32" s="176">
        <v>90</v>
      </c>
      <c r="H32" s="177">
        <v>10</v>
      </c>
      <c r="N32" s="135"/>
      <c r="P32" s="138"/>
    </row>
    <row r="33" spans="1:16" ht="18">
      <c r="A33" s="174" t="s">
        <v>754</v>
      </c>
      <c r="B33" s="175" t="s">
        <v>755</v>
      </c>
      <c r="C33" s="137" t="s">
        <v>700</v>
      </c>
      <c r="D33" s="133" t="s">
        <v>24</v>
      </c>
      <c r="E33" s="133" t="s">
        <v>701</v>
      </c>
      <c r="F33" s="134">
        <v>60</v>
      </c>
      <c r="G33" s="176">
        <v>72</v>
      </c>
      <c r="H33" s="177">
        <v>200</v>
      </c>
      <c r="N33" s="135"/>
      <c r="P33" s="138"/>
    </row>
    <row r="34" spans="1:16" ht="18.75" customHeight="1">
      <c r="A34" s="174" t="s">
        <v>711</v>
      </c>
      <c r="B34" s="175" t="s">
        <v>756</v>
      </c>
      <c r="C34" s="137" t="s">
        <v>697</v>
      </c>
      <c r="D34" s="133" t="s">
        <v>24</v>
      </c>
      <c r="E34" s="133" t="s">
        <v>701</v>
      </c>
      <c r="F34" s="134">
        <v>70</v>
      </c>
      <c r="G34" s="176">
        <v>84</v>
      </c>
      <c r="H34" s="177">
        <v>24</v>
      </c>
      <c r="N34" s="135"/>
      <c r="P34" s="138"/>
    </row>
    <row r="35" spans="1:16" ht="18">
      <c r="A35" s="174" t="s">
        <v>101</v>
      </c>
      <c r="B35" s="175" t="s">
        <v>102</v>
      </c>
      <c r="C35" s="137" t="s">
        <v>700</v>
      </c>
      <c r="D35" s="133" t="s">
        <v>24</v>
      </c>
      <c r="E35" s="133" t="s">
        <v>757</v>
      </c>
      <c r="F35" s="134">
        <v>35</v>
      </c>
      <c r="G35" s="176">
        <v>42</v>
      </c>
      <c r="H35" s="177">
        <v>70</v>
      </c>
      <c r="N35" s="135"/>
      <c r="P35" s="138"/>
    </row>
    <row r="36" spans="1:16" ht="36">
      <c r="A36" s="174" t="s">
        <v>302</v>
      </c>
      <c r="B36" s="175" t="s">
        <v>303</v>
      </c>
      <c r="C36" s="137" t="s">
        <v>700</v>
      </c>
      <c r="D36" s="133" t="s">
        <v>24</v>
      </c>
      <c r="E36" s="133" t="s">
        <v>701</v>
      </c>
      <c r="F36" s="134">
        <v>55</v>
      </c>
      <c r="G36" s="176">
        <v>66</v>
      </c>
      <c r="H36" s="177">
        <v>60</v>
      </c>
      <c r="N36" s="135"/>
      <c r="P36" s="138"/>
    </row>
    <row r="37" spans="1:16" ht="18">
      <c r="A37" s="174" t="s">
        <v>340</v>
      </c>
      <c r="B37" s="182" t="s">
        <v>758</v>
      </c>
      <c r="C37" s="137" t="s">
        <v>697</v>
      </c>
      <c r="D37" s="133" t="s">
        <v>24</v>
      </c>
      <c r="E37" s="133" t="s">
        <v>759</v>
      </c>
      <c r="F37" s="134">
        <v>25</v>
      </c>
      <c r="G37" s="176">
        <v>30</v>
      </c>
      <c r="H37" s="177">
        <v>40</v>
      </c>
      <c r="N37" s="135"/>
      <c r="P37" s="138"/>
    </row>
    <row r="38" spans="1:16" ht="18">
      <c r="A38" s="174" t="s">
        <v>760</v>
      </c>
      <c r="B38" s="182" t="s">
        <v>606</v>
      </c>
      <c r="C38" s="137" t="s">
        <v>697</v>
      </c>
      <c r="D38" s="133" t="s">
        <v>24</v>
      </c>
      <c r="E38" s="133" t="s">
        <v>701</v>
      </c>
      <c r="F38" s="134">
        <v>25</v>
      </c>
      <c r="G38" s="176">
        <v>30</v>
      </c>
      <c r="H38" s="177">
        <v>5</v>
      </c>
      <c r="N38" s="135"/>
      <c r="P38" s="138"/>
    </row>
    <row r="39" spans="1:16" ht="18">
      <c r="A39" s="174" t="s">
        <v>607</v>
      </c>
      <c r="B39" s="183" t="s">
        <v>761</v>
      </c>
      <c r="C39" s="137" t="s">
        <v>697</v>
      </c>
      <c r="D39" s="133" t="s">
        <v>24</v>
      </c>
      <c r="E39" s="133" t="s">
        <v>751</v>
      </c>
      <c r="F39" s="134">
        <v>25</v>
      </c>
      <c r="G39" s="176">
        <v>30</v>
      </c>
      <c r="H39" s="177">
        <v>5</v>
      </c>
      <c r="N39" s="135"/>
      <c r="P39" s="138"/>
    </row>
    <row r="40" spans="1:16" ht="18">
      <c r="A40" s="174" t="s">
        <v>147</v>
      </c>
      <c r="B40" s="182" t="s">
        <v>762</v>
      </c>
      <c r="C40" s="181" t="s">
        <v>713</v>
      </c>
      <c r="D40" s="133" t="s">
        <v>24</v>
      </c>
      <c r="E40" s="133" t="s">
        <v>763</v>
      </c>
      <c r="F40" s="134">
        <v>25</v>
      </c>
      <c r="G40" s="176">
        <v>30</v>
      </c>
      <c r="H40" s="177">
        <v>100</v>
      </c>
      <c r="N40" s="135"/>
      <c r="P40" s="138"/>
    </row>
    <row r="41" spans="1:16" ht="18">
      <c r="A41" s="174" t="s">
        <v>764</v>
      </c>
      <c r="B41" s="182" t="s">
        <v>765</v>
      </c>
      <c r="C41" s="137" t="s">
        <v>700</v>
      </c>
      <c r="D41" s="133" t="s">
        <v>24</v>
      </c>
      <c r="E41" s="133" t="s">
        <v>702</v>
      </c>
      <c r="F41" s="134">
        <v>25</v>
      </c>
      <c r="G41" s="176">
        <v>30</v>
      </c>
      <c r="H41" s="177">
        <v>60</v>
      </c>
      <c r="N41" s="135"/>
      <c r="P41" s="139"/>
    </row>
    <row r="42" spans="1:16" ht="18">
      <c r="A42" s="174" t="s">
        <v>766</v>
      </c>
      <c r="B42" s="184" t="s">
        <v>714</v>
      </c>
      <c r="C42" s="181" t="s">
        <v>713</v>
      </c>
      <c r="D42" s="133" t="s">
        <v>24</v>
      </c>
      <c r="E42" s="133" t="s">
        <v>698</v>
      </c>
      <c r="F42" s="134">
        <v>20</v>
      </c>
      <c r="G42" s="176">
        <v>24</v>
      </c>
      <c r="H42" s="177">
        <v>50</v>
      </c>
      <c r="N42" s="135"/>
      <c r="P42" s="139"/>
    </row>
    <row r="43" spans="1:16" ht="36">
      <c r="A43" s="174" t="s">
        <v>767</v>
      </c>
      <c r="B43" s="184" t="s">
        <v>768</v>
      </c>
      <c r="C43" s="181" t="s">
        <v>713</v>
      </c>
      <c r="D43" s="133" t="s">
        <v>24</v>
      </c>
      <c r="E43" s="133" t="s">
        <v>698</v>
      </c>
      <c r="F43" s="134">
        <v>35</v>
      </c>
      <c r="G43" s="176">
        <v>42</v>
      </c>
      <c r="H43" s="177">
        <v>100</v>
      </c>
      <c r="N43" s="135"/>
      <c r="P43" s="139"/>
    </row>
    <row r="44" spans="1:16" ht="36">
      <c r="A44" s="174" t="s">
        <v>769</v>
      </c>
      <c r="B44" s="182" t="s">
        <v>737</v>
      </c>
      <c r="C44" s="181" t="s">
        <v>713</v>
      </c>
      <c r="D44" s="133" t="s">
        <v>24</v>
      </c>
      <c r="E44" s="133" t="s">
        <v>770</v>
      </c>
      <c r="F44" s="134">
        <v>10</v>
      </c>
      <c r="G44" s="176">
        <v>12</v>
      </c>
      <c r="H44" s="177">
        <v>60</v>
      </c>
      <c r="N44" s="135"/>
      <c r="P44" s="139"/>
    </row>
    <row r="45" spans="1:16" ht="18">
      <c r="A45" s="174" t="s">
        <v>436</v>
      </c>
      <c r="B45" s="182" t="s">
        <v>437</v>
      </c>
      <c r="C45" s="181" t="s">
        <v>713</v>
      </c>
      <c r="D45" s="133" t="s">
        <v>24</v>
      </c>
      <c r="E45" s="133" t="s">
        <v>771</v>
      </c>
      <c r="F45" s="134">
        <v>10</v>
      </c>
      <c r="G45" s="176">
        <v>12</v>
      </c>
      <c r="H45" s="177">
        <v>100</v>
      </c>
      <c r="N45" s="135"/>
      <c r="P45" s="139"/>
    </row>
    <row r="46" spans="1:16" ht="18">
      <c r="A46" s="174" t="s">
        <v>109</v>
      </c>
      <c r="B46" s="169" t="s">
        <v>110</v>
      </c>
      <c r="C46" s="137" t="s">
        <v>700</v>
      </c>
      <c r="D46" s="133" t="s">
        <v>24</v>
      </c>
      <c r="E46" s="133" t="s">
        <v>698</v>
      </c>
      <c r="F46" s="134">
        <v>1.67</v>
      </c>
      <c r="G46" s="176">
        <v>2</v>
      </c>
      <c r="H46" s="177">
        <v>10000</v>
      </c>
      <c r="N46" s="135"/>
      <c r="P46" s="139"/>
    </row>
    <row r="47" spans="1:16" ht="18">
      <c r="A47" s="174" t="s">
        <v>772</v>
      </c>
      <c r="B47" s="169" t="s">
        <v>79</v>
      </c>
      <c r="C47" s="137" t="s">
        <v>700</v>
      </c>
      <c r="D47" s="133" t="s">
        <v>24</v>
      </c>
      <c r="E47" s="133" t="s">
        <v>698</v>
      </c>
      <c r="F47" s="134">
        <v>1.67</v>
      </c>
      <c r="G47" s="176">
        <v>2</v>
      </c>
      <c r="H47" s="177">
        <v>5000</v>
      </c>
      <c r="N47" s="135"/>
      <c r="P47" s="139"/>
    </row>
    <row r="48" spans="1:16" ht="18">
      <c r="A48" s="136" t="s">
        <v>1</v>
      </c>
      <c r="B48" s="423"/>
      <c r="C48" s="424"/>
      <c r="D48" s="424"/>
      <c r="E48" s="424"/>
      <c r="F48" s="424"/>
      <c r="G48" s="425"/>
      <c r="H48" s="185">
        <f>SUM(H10:H47)</f>
        <v>17844</v>
      </c>
      <c r="N48" s="135"/>
      <c r="P48" s="139"/>
    </row>
    <row r="49" spans="1:16" ht="18">
      <c r="A49" s="140"/>
      <c r="N49" s="135"/>
      <c r="P49" s="139"/>
    </row>
    <row r="50" spans="1:3" ht="18">
      <c r="A50" s="141" t="s">
        <v>392</v>
      </c>
      <c r="C50" s="142" t="s">
        <v>715</v>
      </c>
    </row>
    <row r="51" spans="1:3" ht="18">
      <c r="A51" s="143"/>
      <c r="C51" s="143"/>
    </row>
    <row r="52" spans="1:3" ht="18">
      <c r="A52" s="143" t="s">
        <v>716</v>
      </c>
      <c r="C52" s="142" t="s">
        <v>773</v>
      </c>
    </row>
    <row r="61" spans="2:8" ht="14.25">
      <c r="B61" s="144"/>
      <c r="C61" s="144"/>
      <c r="D61" s="144"/>
      <c r="E61" s="144"/>
      <c r="F61" s="144"/>
      <c r="G61" s="144"/>
      <c r="H61" s="144"/>
    </row>
    <row r="62" spans="1:9" ht="14.25">
      <c r="A62" s="144"/>
      <c r="B62" s="144"/>
      <c r="C62" s="144"/>
      <c r="D62" s="144"/>
      <c r="E62" s="144"/>
      <c r="F62" s="144"/>
      <c r="G62" s="144"/>
      <c r="H62" s="144"/>
      <c r="I62" s="144"/>
    </row>
    <row r="63" spans="1:9" ht="14.2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ht="15.75" customHeight="1">
      <c r="A64" s="144"/>
      <c r="B64" s="144"/>
      <c r="C64" s="144"/>
      <c r="D64" s="144"/>
      <c r="E64" s="144"/>
      <c r="F64" s="144"/>
      <c r="G64" s="144"/>
      <c r="H64" s="144"/>
      <c r="I64" s="144"/>
    </row>
    <row r="65" spans="1:9" ht="15.75" customHeight="1">
      <c r="A65" s="144"/>
      <c r="B65" s="144"/>
      <c r="C65" s="144"/>
      <c r="D65" s="144"/>
      <c r="E65" s="144"/>
      <c r="F65" s="144"/>
      <c r="G65" s="144"/>
      <c r="H65" s="144"/>
      <c r="I65" s="144"/>
    </row>
    <row r="66" spans="1:9" ht="21" customHeight="1">
      <c r="A66" s="144"/>
      <c r="B66" s="144"/>
      <c r="C66" s="144"/>
      <c r="D66" s="144"/>
      <c r="E66" s="144"/>
      <c r="F66" s="144"/>
      <c r="G66" s="144"/>
      <c r="H66" s="144"/>
      <c r="I66" s="144"/>
    </row>
    <row r="67" spans="1:9" ht="15.75" customHeight="1">
      <c r="A67" s="144"/>
      <c r="B67" s="144"/>
      <c r="C67" s="144"/>
      <c r="D67" s="144"/>
      <c r="E67" s="144"/>
      <c r="F67" s="144"/>
      <c r="G67" s="144"/>
      <c r="H67" s="144"/>
      <c r="I67" s="144"/>
    </row>
    <row r="68" spans="1:9" ht="21" customHeight="1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.75" customHeight="1">
      <c r="A69" s="144"/>
      <c r="B69" s="144"/>
      <c r="C69" s="144"/>
      <c r="D69" s="144"/>
      <c r="E69" s="144"/>
      <c r="F69" s="144"/>
      <c r="G69" s="144"/>
      <c r="H69" s="144"/>
      <c r="I69" s="144"/>
    </row>
    <row r="70" spans="1:9" ht="15.75" customHeight="1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ht="15.75" customHeight="1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 ht="15.75" customHeight="1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 ht="15.75" customHeight="1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 ht="15.75" customHeight="1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 ht="15.75" customHeight="1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ht="15.75" customHeight="1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5.75" customHeight="1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 ht="15.75" customHeight="1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t="15.75" customHeight="1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5.75" customHeight="1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5.75" customHeight="1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5.75" customHeight="1">
      <c r="A82" s="144"/>
      <c r="B82" s="144"/>
      <c r="C82" s="144"/>
      <c r="D82" s="144"/>
      <c r="E82" s="144"/>
      <c r="F82" s="144"/>
      <c r="G82" s="144"/>
      <c r="H82" s="144"/>
      <c r="I82" s="144"/>
    </row>
    <row r="83" spans="1:9" ht="15.75" customHeight="1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9" ht="15.75" customHeight="1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ht="15.75" customHeight="1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9" ht="15.75" customHeight="1">
      <c r="A86" s="144"/>
      <c r="B86" s="144"/>
      <c r="C86" s="144"/>
      <c r="D86" s="144"/>
      <c r="E86" s="144"/>
      <c r="F86" s="144"/>
      <c r="G86" s="144"/>
      <c r="H86" s="144"/>
      <c r="I86" s="144"/>
    </row>
    <row r="87" spans="1:9" ht="15.75" customHeight="1">
      <c r="A87" s="144"/>
      <c r="B87" s="144"/>
      <c r="C87" s="144"/>
      <c r="D87" s="144"/>
      <c r="E87" s="144"/>
      <c r="F87" s="144"/>
      <c r="G87" s="144"/>
      <c r="H87" s="144"/>
      <c r="I87" s="144"/>
    </row>
    <row r="88" spans="1:9" ht="15.75" customHeight="1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5.75" customHeight="1">
      <c r="A89" s="144"/>
      <c r="B89" s="144"/>
      <c r="C89" s="144"/>
      <c r="D89" s="144"/>
      <c r="E89" s="144"/>
      <c r="F89" s="144"/>
      <c r="G89" s="144"/>
      <c r="H89" s="144"/>
      <c r="I89" s="144"/>
    </row>
    <row r="90" spans="1:9" ht="15.75" customHeight="1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14.25">
      <c r="A91" s="144"/>
      <c r="B91" s="144"/>
      <c r="C91" s="144"/>
      <c r="D91" s="144"/>
      <c r="E91" s="144"/>
      <c r="F91" s="144"/>
      <c r="G91" s="144"/>
      <c r="H91" s="144"/>
      <c r="I91" s="144"/>
    </row>
    <row r="92" spans="1:9" ht="18.75" customHeight="1">
      <c r="A92" s="144"/>
      <c r="C92" s="143"/>
      <c r="I92" s="144"/>
    </row>
    <row r="93" spans="1:3" ht="18">
      <c r="A93" s="143"/>
      <c r="C93" s="142"/>
    </row>
    <row r="94" ht="18">
      <c r="A94" s="143"/>
    </row>
  </sheetData>
  <sheetProtection/>
  <mergeCells count="15">
    <mergeCell ref="D7:D8"/>
    <mergeCell ref="E7:E8"/>
    <mergeCell ref="F7:F8"/>
    <mergeCell ref="G7:G8"/>
    <mergeCell ref="A9:H9"/>
    <mergeCell ref="B48:G48"/>
    <mergeCell ref="A7:A8"/>
    <mergeCell ref="B7:B8"/>
    <mergeCell ref="C7:C8"/>
    <mergeCell ref="D1:H1"/>
    <mergeCell ref="D2:H2"/>
    <mergeCell ref="D3:H3"/>
    <mergeCell ref="A5:H5"/>
    <mergeCell ref="A6:H6"/>
    <mergeCell ref="A4:H4"/>
  </mergeCells>
  <hyperlinks>
    <hyperlink ref="B43" r:id="rId1" tooltip="Mill." display="https://uk.wikipedia.org/wiki/Mill."/>
    <hyperlink ref="B42" r:id="rId2" tooltip="Mill." display="https://uk.wikipedia.org/wiki/Mill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zoomScalePageLayoutView="0" workbookViewId="0" topLeftCell="A1">
      <selection activeCell="F5" sqref="F5:F6"/>
    </sheetView>
  </sheetViews>
  <sheetFormatPr defaultColWidth="9.140625" defaultRowHeight="15"/>
  <cols>
    <col min="1" max="1" width="29.57421875" style="0" customWidth="1"/>
    <col min="2" max="2" width="27.7109375" style="0" customWidth="1"/>
    <col min="3" max="3" width="11.7109375" style="0" customWidth="1"/>
    <col min="4" max="4" width="11.140625" style="0" customWidth="1"/>
    <col min="5" max="5" width="16.421875" style="0" customWidth="1"/>
  </cols>
  <sheetData>
    <row r="1" spans="1:7" ht="79.5" customHeight="1">
      <c r="A1" s="274" t="s">
        <v>741</v>
      </c>
      <c r="B1" s="275"/>
      <c r="C1" s="275"/>
      <c r="D1" s="275"/>
      <c r="E1" s="275"/>
      <c r="F1" s="275"/>
      <c r="G1" s="275"/>
    </row>
    <row r="2" spans="1:7" ht="15">
      <c r="A2" s="21" t="s">
        <v>5</v>
      </c>
      <c r="B2" s="276" t="s">
        <v>6</v>
      </c>
      <c r="C2" s="276"/>
      <c r="D2" s="276"/>
      <c r="E2" s="276"/>
      <c r="F2" s="276"/>
      <c r="G2" s="276"/>
    </row>
    <row r="3" spans="1:7" ht="19.5" customHeight="1">
      <c r="A3" s="22" t="s">
        <v>67</v>
      </c>
      <c r="B3" s="277" t="s">
        <v>68</v>
      </c>
      <c r="C3" s="277"/>
      <c r="D3" s="277"/>
      <c r="E3" s="277"/>
      <c r="F3" s="277"/>
      <c r="G3" s="277"/>
    </row>
    <row r="4" spans="1:7" ht="37.5" customHeight="1">
      <c r="A4" s="22" t="s">
        <v>69</v>
      </c>
      <c r="B4" s="278" t="s">
        <v>70</v>
      </c>
      <c r="C4" s="279"/>
      <c r="D4" s="279"/>
      <c r="E4" s="279"/>
      <c r="F4" s="279"/>
      <c r="G4" s="279"/>
    </row>
    <row r="5" spans="1:7" ht="14.2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273" t="s">
        <v>74</v>
      </c>
      <c r="F5" s="273" t="s">
        <v>75</v>
      </c>
      <c r="G5" s="281" t="s">
        <v>76</v>
      </c>
    </row>
    <row r="6" spans="1:7" ht="53.25" customHeight="1">
      <c r="A6" s="273"/>
      <c r="B6" s="273"/>
      <c r="C6" s="273"/>
      <c r="D6" s="273"/>
      <c r="E6" s="273"/>
      <c r="F6" s="273"/>
      <c r="G6" s="281"/>
    </row>
    <row r="7" spans="1:7" ht="21">
      <c r="A7" s="280" t="s">
        <v>77</v>
      </c>
      <c r="B7" s="280"/>
      <c r="C7" s="280"/>
      <c r="D7" s="280"/>
      <c r="E7" s="280"/>
      <c r="F7" s="280"/>
      <c r="G7" s="280"/>
    </row>
    <row r="8" spans="1:7" ht="15">
      <c r="A8" s="288" t="s">
        <v>78</v>
      </c>
      <c r="B8" s="272" t="s">
        <v>79</v>
      </c>
      <c r="C8" s="166" t="s">
        <v>80</v>
      </c>
      <c r="D8" s="166" t="s">
        <v>24</v>
      </c>
      <c r="E8" s="166" t="s">
        <v>25</v>
      </c>
      <c r="F8" s="23">
        <v>85.33</v>
      </c>
      <c r="G8" s="23">
        <v>64</v>
      </c>
    </row>
    <row r="9" spans="1:7" ht="15">
      <c r="A9" s="288"/>
      <c r="B9" s="272"/>
      <c r="C9" s="166" t="s">
        <v>80</v>
      </c>
      <c r="D9" s="166" t="s">
        <v>24</v>
      </c>
      <c r="E9" s="166" t="s">
        <v>81</v>
      </c>
      <c r="F9" s="23">
        <v>120</v>
      </c>
      <c r="G9" s="23">
        <v>144</v>
      </c>
    </row>
    <row r="10" spans="1:7" ht="30.75">
      <c r="A10" s="165" t="s">
        <v>82</v>
      </c>
      <c r="B10" s="166" t="s">
        <v>83</v>
      </c>
      <c r="C10" s="166" t="s">
        <v>80</v>
      </c>
      <c r="D10" s="166" t="s">
        <v>84</v>
      </c>
      <c r="E10" s="166" t="s">
        <v>85</v>
      </c>
      <c r="F10" s="23">
        <v>53.33</v>
      </c>
      <c r="G10" s="23">
        <v>64</v>
      </c>
    </row>
    <row r="11" spans="1:7" ht="33" customHeight="1">
      <c r="A11" s="165" t="s">
        <v>86</v>
      </c>
      <c r="B11" s="166" t="s">
        <v>87</v>
      </c>
      <c r="C11" s="166" t="s">
        <v>80</v>
      </c>
      <c r="D11" s="166" t="s">
        <v>84</v>
      </c>
      <c r="E11" s="166" t="s">
        <v>88</v>
      </c>
      <c r="F11" s="23">
        <v>53.33</v>
      </c>
      <c r="G11" s="23">
        <v>64</v>
      </c>
    </row>
    <row r="12" spans="1:7" ht="30.75" customHeight="1">
      <c r="A12" s="165" t="s">
        <v>89</v>
      </c>
      <c r="B12" s="166" t="s">
        <v>90</v>
      </c>
      <c r="C12" s="166" t="s">
        <v>80</v>
      </c>
      <c r="D12" s="166" t="s">
        <v>84</v>
      </c>
      <c r="E12" s="166" t="s">
        <v>91</v>
      </c>
      <c r="F12" s="23">
        <v>53.33</v>
      </c>
      <c r="G12" s="23">
        <v>64</v>
      </c>
    </row>
    <row r="13" spans="1:7" ht="15">
      <c r="A13" s="288" t="s">
        <v>92</v>
      </c>
      <c r="B13" s="272" t="s">
        <v>93</v>
      </c>
      <c r="C13" s="166" t="s">
        <v>80</v>
      </c>
      <c r="D13" s="166" t="s">
        <v>84</v>
      </c>
      <c r="E13" s="166" t="s">
        <v>94</v>
      </c>
      <c r="F13" s="23">
        <v>53.33</v>
      </c>
      <c r="G13" s="23">
        <v>64</v>
      </c>
    </row>
    <row r="14" spans="1:7" ht="15">
      <c r="A14" s="288"/>
      <c r="B14" s="272"/>
      <c r="C14" s="166" t="s">
        <v>80</v>
      </c>
      <c r="D14" s="166" t="s">
        <v>24</v>
      </c>
      <c r="E14" s="166" t="s">
        <v>95</v>
      </c>
      <c r="F14" s="23">
        <v>93.33</v>
      </c>
      <c r="G14" s="23">
        <v>112</v>
      </c>
    </row>
    <row r="15" spans="1:7" ht="32.25" customHeight="1">
      <c r="A15" s="165" t="s">
        <v>96</v>
      </c>
      <c r="B15" s="166" t="s">
        <v>97</v>
      </c>
      <c r="C15" s="166" t="s">
        <v>80</v>
      </c>
      <c r="D15" s="166" t="s">
        <v>84</v>
      </c>
      <c r="E15" s="166" t="s">
        <v>98</v>
      </c>
      <c r="F15" s="23">
        <v>46.67</v>
      </c>
      <c r="G15" s="23">
        <v>56</v>
      </c>
    </row>
    <row r="16" spans="1:7" ht="30.75">
      <c r="A16" s="165" t="s">
        <v>99</v>
      </c>
      <c r="B16" s="166" t="s">
        <v>100</v>
      </c>
      <c r="C16" s="166" t="s">
        <v>80</v>
      </c>
      <c r="D16" s="166" t="s">
        <v>84</v>
      </c>
      <c r="E16" s="166" t="s">
        <v>98</v>
      </c>
      <c r="F16" s="23">
        <v>33.33</v>
      </c>
      <c r="G16" s="23">
        <v>40</v>
      </c>
    </row>
    <row r="17" spans="1:7" ht="15">
      <c r="A17" s="165" t="s">
        <v>101</v>
      </c>
      <c r="B17" s="166" t="s">
        <v>102</v>
      </c>
      <c r="C17" s="166" t="s">
        <v>80</v>
      </c>
      <c r="D17" s="166" t="s">
        <v>84</v>
      </c>
      <c r="E17" s="166" t="s">
        <v>94</v>
      </c>
      <c r="F17" s="23">
        <v>50</v>
      </c>
      <c r="G17" s="23">
        <v>60</v>
      </c>
    </row>
    <row r="18" spans="1:7" ht="15">
      <c r="A18" s="165" t="s">
        <v>103</v>
      </c>
      <c r="B18" s="166" t="s">
        <v>104</v>
      </c>
      <c r="C18" s="166" t="s">
        <v>80</v>
      </c>
      <c r="D18" s="166" t="s">
        <v>84</v>
      </c>
      <c r="E18" s="166" t="s">
        <v>105</v>
      </c>
      <c r="F18" s="23">
        <v>37.5</v>
      </c>
      <c r="G18" s="23">
        <v>45</v>
      </c>
    </row>
    <row r="19" spans="1:7" ht="30.75">
      <c r="A19" s="165" t="s">
        <v>106</v>
      </c>
      <c r="B19" s="166" t="s">
        <v>107</v>
      </c>
      <c r="C19" s="166" t="s">
        <v>80</v>
      </c>
      <c r="D19" s="166" t="s">
        <v>84</v>
      </c>
      <c r="E19" s="166" t="s">
        <v>108</v>
      </c>
      <c r="F19" s="23">
        <v>43.33</v>
      </c>
      <c r="G19" s="23">
        <v>52</v>
      </c>
    </row>
    <row r="20" spans="1:7" ht="15">
      <c r="A20" s="165" t="s">
        <v>109</v>
      </c>
      <c r="B20" s="166" t="s">
        <v>110</v>
      </c>
      <c r="C20" s="166" t="s">
        <v>80</v>
      </c>
      <c r="D20" s="166" t="s">
        <v>24</v>
      </c>
      <c r="E20" s="166" t="s">
        <v>81</v>
      </c>
      <c r="F20" s="23">
        <v>133.33</v>
      </c>
      <c r="G20" s="23">
        <v>160</v>
      </c>
    </row>
    <row r="21" spans="1:7" ht="15">
      <c r="A21" s="165" t="s">
        <v>111</v>
      </c>
      <c r="B21" s="166" t="s">
        <v>112</v>
      </c>
      <c r="C21" s="166" t="s">
        <v>80</v>
      </c>
      <c r="D21" s="166" t="s">
        <v>84</v>
      </c>
      <c r="E21" s="166" t="s">
        <v>98</v>
      </c>
      <c r="F21" s="23">
        <v>43.33</v>
      </c>
      <c r="G21" s="23">
        <v>52</v>
      </c>
    </row>
    <row r="22" spans="1:7" ht="15">
      <c r="A22" s="165" t="s">
        <v>113</v>
      </c>
      <c r="B22" s="166" t="s">
        <v>114</v>
      </c>
      <c r="C22" s="166" t="s">
        <v>80</v>
      </c>
      <c r="D22" s="166" t="s">
        <v>24</v>
      </c>
      <c r="E22" s="166" t="s">
        <v>115</v>
      </c>
      <c r="F22" s="23">
        <v>116.67</v>
      </c>
      <c r="G22" s="23">
        <v>140</v>
      </c>
    </row>
    <row r="23" spans="1:7" ht="15">
      <c r="A23" s="165" t="s">
        <v>116</v>
      </c>
      <c r="B23" s="166" t="s">
        <v>117</v>
      </c>
      <c r="C23" s="166" t="s">
        <v>80</v>
      </c>
      <c r="D23" s="166" t="s">
        <v>24</v>
      </c>
      <c r="E23" s="166" t="s">
        <v>81</v>
      </c>
      <c r="F23" s="23">
        <v>116.67</v>
      </c>
      <c r="G23" s="23">
        <v>140</v>
      </c>
    </row>
    <row r="24" spans="1:7" ht="15">
      <c r="A24" s="288" t="s">
        <v>118</v>
      </c>
      <c r="B24" s="272" t="s">
        <v>119</v>
      </c>
      <c r="C24" s="166" t="s">
        <v>80</v>
      </c>
      <c r="D24" s="166" t="s">
        <v>84</v>
      </c>
      <c r="E24" s="166" t="s">
        <v>85</v>
      </c>
      <c r="F24" s="23">
        <v>43.33</v>
      </c>
      <c r="G24" s="23">
        <v>52</v>
      </c>
    </row>
    <row r="25" spans="1:7" ht="15">
      <c r="A25" s="288"/>
      <c r="B25" s="272"/>
      <c r="C25" s="166" t="s">
        <v>80</v>
      </c>
      <c r="D25" s="166" t="s">
        <v>84</v>
      </c>
      <c r="E25" s="166" t="s">
        <v>120</v>
      </c>
      <c r="F25" s="23">
        <v>66.67</v>
      </c>
      <c r="G25" s="23">
        <v>80</v>
      </c>
    </row>
    <row r="26" spans="1:7" ht="30.75">
      <c r="A26" s="165" t="s">
        <v>121</v>
      </c>
      <c r="B26" s="166" t="s">
        <v>122</v>
      </c>
      <c r="C26" s="166" t="s">
        <v>80</v>
      </c>
      <c r="D26" s="166" t="s">
        <v>84</v>
      </c>
      <c r="E26" s="166" t="s">
        <v>98</v>
      </c>
      <c r="F26" s="23">
        <v>43.33</v>
      </c>
      <c r="G26" s="23">
        <v>52</v>
      </c>
    </row>
    <row r="27" spans="1:7" ht="30.75">
      <c r="A27" s="165" t="s">
        <v>123</v>
      </c>
      <c r="B27" s="166" t="s">
        <v>124</v>
      </c>
      <c r="C27" s="166" t="s">
        <v>80</v>
      </c>
      <c r="D27" s="166" t="s">
        <v>84</v>
      </c>
      <c r="E27" s="166" t="s">
        <v>98</v>
      </c>
      <c r="F27" s="23">
        <v>29.17</v>
      </c>
      <c r="G27" s="23">
        <v>35</v>
      </c>
    </row>
    <row r="28" spans="1:7" ht="15">
      <c r="A28" s="165" t="s">
        <v>125</v>
      </c>
      <c r="B28" s="166" t="s">
        <v>126</v>
      </c>
      <c r="C28" s="166" t="s">
        <v>80</v>
      </c>
      <c r="D28" s="166" t="s">
        <v>84</v>
      </c>
      <c r="E28" s="166" t="s">
        <v>98</v>
      </c>
      <c r="F28" s="23">
        <v>46.67</v>
      </c>
      <c r="G28" s="23">
        <v>56</v>
      </c>
    </row>
    <row r="29" spans="1:7" ht="30.75">
      <c r="A29" s="165" t="s">
        <v>127</v>
      </c>
      <c r="B29" s="166" t="s">
        <v>128</v>
      </c>
      <c r="C29" s="166" t="s">
        <v>80</v>
      </c>
      <c r="D29" s="166" t="s">
        <v>84</v>
      </c>
      <c r="E29" s="166" t="s">
        <v>98</v>
      </c>
      <c r="F29" s="23">
        <v>46.67</v>
      </c>
      <c r="G29" s="23">
        <v>56</v>
      </c>
    </row>
    <row r="30" spans="1:7" ht="15">
      <c r="A30" s="165" t="s">
        <v>129</v>
      </c>
      <c r="B30" s="166" t="s">
        <v>130</v>
      </c>
      <c r="C30" s="166" t="s">
        <v>80</v>
      </c>
      <c r="D30" s="166" t="s">
        <v>84</v>
      </c>
      <c r="E30" s="166" t="s">
        <v>94</v>
      </c>
      <c r="F30" s="23">
        <v>43.33</v>
      </c>
      <c r="G30" s="23">
        <v>52</v>
      </c>
    </row>
    <row r="31" spans="1:7" ht="15">
      <c r="A31" s="165" t="s">
        <v>131</v>
      </c>
      <c r="B31" s="166" t="s">
        <v>132</v>
      </c>
      <c r="C31" s="166" t="s">
        <v>80</v>
      </c>
      <c r="D31" s="166" t="s">
        <v>84</v>
      </c>
      <c r="E31" s="166" t="s">
        <v>98</v>
      </c>
      <c r="F31" s="23">
        <v>66.67</v>
      </c>
      <c r="G31" s="23">
        <v>80</v>
      </c>
    </row>
    <row r="32" spans="1:7" ht="15">
      <c r="A32" s="165" t="s">
        <v>133</v>
      </c>
      <c r="B32" s="166" t="s">
        <v>134</v>
      </c>
      <c r="C32" s="166" t="s">
        <v>80</v>
      </c>
      <c r="D32" s="166" t="s">
        <v>84</v>
      </c>
      <c r="E32" s="166" t="s">
        <v>95</v>
      </c>
      <c r="F32" s="23">
        <v>60</v>
      </c>
      <c r="G32" s="23">
        <v>72</v>
      </c>
    </row>
    <row r="33" spans="1:7" ht="15">
      <c r="A33" s="282" t="s">
        <v>135</v>
      </c>
      <c r="B33" s="284" t="s">
        <v>136</v>
      </c>
      <c r="C33" s="286" t="s">
        <v>137</v>
      </c>
      <c r="D33" s="286" t="s">
        <v>84</v>
      </c>
      <c r="E33" s="166" t="s">
        <v>105</v>
      </c>
      <c r="F33" s="23">
        <v>50</v>
      </c>
      <c r="G33" s="23">
        <v>60</v>
      </c>
    </row>
    <row r="34" spans="1:7" ht="15">
      <c r="A34" s="283"/>
      <c r="B34" s="285"/>
      <c r="C34" s="287"/>
      <c r="D34" s="287"/>
      <c r="E34" s="166" t="s">
        <v>115</v>
      </c>
      <c r="F34" s="23">
        <v>166.67</v>
      </c>
      <c r="G34" s="23">
        <v>200</v>
      </c>
    </row>
    <row r="35" spans="1:7" ht="15">
      <c r="A35" s="165" t="s">
        <v>138</v>
      </c>
      <c r="B35" s="166" t="s">
        <v>139</v>
      </c>
      <c r="C35" s="166" t="s">
        <v>137</v>
      </c>
      <c r="D35" s="166" t="s">
        <v>24</v>
      </c>
      <c r="E35" s="166" t="s">
        <v>115</v>
      </c>
      <c r="F35" s="23">
        <v>43.33</v>
      </c>
      <c r="G35" s="23">
        <v>52</v>
      </c>
    </row>
    <row r="36" spans="1:7" ht="15">
      <c r="A36" s="165" t="s">
        <v>140</v>
      </c>
      <c r="B36" s="166" t="s">
        <v>141</v>
      </c>
      <c r="C36" s="166" t="s">
        <v>137</v>
      </c>
      <c r="D36" s="166" t="s">
        <v>24</v>
      </c>
      <c r="E36" s="166" t="s">
        <v>81</v>
      </c>
      <c r="F36" s="23">
        <v>66.67</v>
      </c>
      <c r="G36" s="23">
        <v>80</v>
      </c>
    </row>
    <row r="37" spans="1:7" ht="15">
      <c r="A37" s="165" t="s">
        <v>142</v>
      </c>
      <c r="B37" s="166" t="s">
        <v>143</v>
      </c>
      <c r="C37" s="166" t="s">
        <v>137</v>
      </c>
      <c r="D37" s="166" t="s">
        <v>24</v>
      </c>
      <c r="E37" s="166" t="s">
        <v>81</v>
      </c>
      <c r="F37" s="23">
        <v>43.33</v>
      </c>
      <c r="G37" s="23">
        <v>52</v>
      </c>
    </row>
    <row r="38" spans="1:7" ht="15">
      <c r="A38" s="165" t="s">
        <v>3</v>
      </c>
      <c r="B38" s="166" t="s">
        <v>144</v>
      </c>
      <c r="C38" s="166" t="s">
        <v>137</v>
      </c>
      <c r="D38" s="166" t="s">
        <v>24</v>
      </c>
      <c r="E38" s="166" t="s">
        <v>81</v>
      </c>
      <c r="F38" s="23">
        <v>43.33</v>
      </c>
      <c r="G38" s="23">
        <v>52</v>
      </c>
    </row>
    <row r="39" spans="1:7" ht="15">
      <c r="A39" s="165" t="s">
        <v>145</v>
      </c>
      <c r="B39" s="166" t="s">
        <v>146</v>
      </c>
      <c r="C39" s="166" t="s">
        <v>137</v>
      </c>
      <c r="D39" s="166" t="s">
        <v>24</v>
      </c>
      <c r="E39" s="166" t="s">
        <v>81</v>
      </c>
      <c r="F39" s="23">
        <v>53.33</v>
      </c>
      <c r="G39" s="23">
        <v>64</v>
      </c>
    </row>
    <row r="40" spans="1:7" ht="15">
      <c r="A40" s="165" t="s">
        <v>147</v>
      </c>
      <c r="B40" s="166" t="s">
        <v>148</v>
      </c>
      <c r="C40" s="166" t="s">
        <v>57</v>
      </c>
      <c r="D40" s="166" t="s">
        <v>24</v>
      </c>
      <c r="E40" s="166" t="s">
        <v>149</v>
      </c>
      <c r="F40" s="23">
        <v>53.33</v>
      </c>
      <c r="G40" s="23">
        <v>64</v>
      </c>
    </row>
    <row r="41" spans="1:7" ht="15">
      <c r="A41" s="165" t="s">
        <v>150</v>
      </c>
      <c r="B41" s="166" t="s">
        <v>151</v>
      </c>
      <c r="C41" s="166" t="s">
        <v>57</v>
      </c>
      <c r="D41" s="166" t="s">
        <v>24</v>
      </c>
      <c r="E41" s="166" t="s">
        <v>81</v>
      </c>
      <c r="F41" s="23">
        <v>20.83</v>
      </c>
      <c r="G41" s="23">
        <v>25</v>
      </c>
    </row>
    <row r="42" spans="1:7" ht="15">
      <c r="A42" s="165" t="s">
        <v>152</v>
      </c>
      <c r="B42" s="166" t="s">
        <v>153</v>
      </c>
      <c r="C42" s="166" t="s">
        <v>57</v>
      </c>
      <c r="D42" s="166" t="s">
        <v>24</v>
      </c>
      <c r="E42" s="166" t="s">
        <v>149</v>
      </c>
      <c r="F42" s="23">
        <v>25</v>
      </c>
      <c r="G42" s="23">
        <v>30</v>
      </c>
    </row>
    <row r="43" spans="1:7" ht="15">
      <c r="A43" s="165" t="s">
        <v>154</v>
      </c>
      <c r="B43" s="166" t="s">
        <v>155</v>
      </c>
      <c r="C43" s="166" t="s">
        <v>57</v>
      </c>
      <c r="D43" s="166" t="s">
        <v>84</v>
      </c>
      <c r="E43" s="166" t="s">
        <v>156</v>
      </c>
      <c r="F43" s="23">
        <v>26.67</v>
      </c>
      <c r="G43" s="23">
        <v>32</v>
      </c>
    </row>
    <row r="44" spans="1:7" ht="15">
      <c r="A44" s="165" t="s">
        <v>157</v>
      </c>
      <c r="B44" s="166" t="s">
        <v>158</v>
      </c>
      <c r="C44" s="166" t="s">
        <v>57</v>
      </c>
      <c r="D44" s="166" t="s">
        <v>24</v>
      </c>
      <c r="E44" s="166" t="s">
        <v>64</v>
      </c>
      <c r="F44" s="23">
        <v>29.17</v>
      </c>
      <c r="G44" s="23">
        <v>35</v>
      </c>
    </row>
    <row r="45" spans="1:7" ht="15">
      <c r="A45" s="165" t="s">
        <v>159</v>
      </c>
      <c r="B45" s="166" t="s">
        <v>160</v>
      </c>
      <c r="C45" s="166" t="s">
        <v>57</v>
      </c>
      <c r="D45" s="166" t="s">
        <v>84</v>
      </c>
      <c r="E45" s="166" t="s">
        <v>25</v>
      </c>
      <c r="F45" s="23">
        <v>41.67</v>
      </c>
      <c r="G45" s="23">
        <v>50</v>
      </c>
    </row>
    <row r="46" spans="1:7" ht="15">
      <c r="A46" s="165" t="s">
        <v>161</v>
      </c>
      <c r="B46" s="166" t="s">
        <v>162</v>
      </c>
      <c r="C46" s="166" t="s">
        <v>57</v>
      </c>
      <c r="D46" s="166" t="s">
        <v>84</v>
      </c>
      <c r="E46" s="166" t="s">
        <v>94</v>
      </c>
      <c r="F46" s="23">
        <v>23.33</v>
      </c>
      <c r="G46" s="23">
        <v>28</v>
      </c>
    </row>
    <row r="47" spans="1:7" ht="15">
      <c r="A47" s="165" t="s">
        <v>163</v>
      </c>
      <c r="B47" s="166" t="s">
        <v>164</v>
      </c>
      <c r="C47" s="166" t="s">
        <v>57</v>
      </c>
      <c r="D47" s="166" t="s">
        <v>84</v>
      </c>
      <c r="E47" s="166" t="s">
        <v>165</v>
      </c>
      <c r="F47" s="23">
        <v>33.33</v>
      </c>
      <c r="G47" s="23">
        <v>40</v>
      </c>
    </row>
    <row r="48" spans="1:7" ht="15">
      <c r="A48" s="165" t="s">
        <v>166</v>
      </c>
      <c r="B48" s="166" t="s">
        <v>167</v>
      </c>
      <c r="C48" s="166" t="s">
        <v>57</v>
      </c>
      <c r="D48" s="166" t="s">
        <v>84</v>
      </c>
      <c r="E48" s="166" t="s">
        <v>168</v>
      </c>
      <c r="F48" s="23">
        <v>20.83</v>
      </c>
      <c r="G48" s="23">
        <v>25</v>
      </c>
    </row>
    <row r="49" spans="1:7" ht="15">
      <c r="A49" s="165" t="s">
        <v>169</v>
      </c>
      <c r="B49" s="166" t="s">
        <v>170</v>
      </c>
      <c r="C49" s="166" t="s">
        <v>57</v>
      </c>
      <c r="D49" s="166" t="s">
        <v>84</v>
      </c>
      <c r="E49" s="166" t="s">
        <v>98</v>
      </c>
      <c r="F49" s="23">
        <v>20.83</v>
      </c>
      <c r="G49" s="23">
        <v>25</v>
      </c>
    </row>
    <row r="50" spans="1:7" ht="15">
      <c r="A50" s="165" t="s">
        <v>171</v>
      </c>
      <c r="B50" s="166" t="s">
        <v>172</v>
      </c>
      <c r="C50" s="166" t="s">
        <v>57</v>
      </c>
      <c r="D50" s="166" t="s">
        <v>84</v>
      </c>
      <c r="E50" s="166" t="s">
        <v>25</v>
      </c>
      <c r="F50" s="23">
        <v>20.83</v>
      </c>
      <c r="G50" s="23">
        <v>25</v>
      </c>
    </row>
  </sheetData>
  <sheetProtection/>
  <mergeCells count="22">
    <mergeCell ref="B24:B25"/>
    <mergeCell ref="A13:A14"/>
    <mergeCell ref="E5:E6"/>
    <mergeCell ref="F5:F6"/>
    <mergeCell ref="D5:D6"/>
    <mergeCell ref="G5:G6"/>
    <mergeCell ref="A33:A34"/>
    <mergeCell ref="B33:B34"/>
    <mergeCell ref="C33:C34"/>
    <mergeCell ref="D33:D34"/>
    <mergeCell ref="A8:A9"/>
    <mergeCell ref="A24:A25"/>
    <mergeCell ref="B13:B14"/>
    <mergeCell ref="B5:B6"/>
    <mergeCell ref="C5:C6"/>
    <mergeCell ref="A1:G1"/>
    <mergeCell ref="B2:G2"/>
    <mergeCell ref="B3:G3"/>
    <mergeCell ref="B4:G4"/>
    <mergeCell ref="A5:A6"/>
    <mergeCell ref="B8:B9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7"/>
  <sheetViews>
    <sheetView zoomScalePageLayoutView="0" workbookViewId="0" topLeftCell="A8">
      <selection activeCell="B15" sqref="B15"/>
    </sheetView>
  </sheetViews>
  <sheetFormatPr defaultColWidth="9.140625" defaultRowHeight="15"/>
  <cols>
    <col min="1" max="1" width="34.7109375" style="0" customWidth="1"/>
    <col min="2" max="2" width="24.421875" style="0" customWidth="1"/>
    <col min="3" max="4" width="11.421875" style="0" customWidth="1"/>
    <col min="5" max="5" width="9.28125" style="0" customWidth="1"/>
    <col min="6" max="6" width="9.7109375" style="0" hidden="1" customWidth="1"/>
    <col min="7" max="7" width="11.8515625" style="0" hidden="1" customWidth="1"/>
    <col min="8" max="8" width="9.8515625" style="0" customWidth="1"/>
    <col min="9" max="9" width="15.28125" style="0" customWidth="1"/>
    <col min="10" max="11" width="11.8515625" style="0" customWidth="1"/>
  </cols>
  <sheetData>
    <row r="1" spans="7:9" ht="14.25" hidden="1">
      <c r="G1" s="214"/>
      <c r="H1" s="214"/>
      <c r="I1" s="214"/>
    </row>
    <row r="2" spans="7:9" ht="14.25" hidden="1">
      <c r="G2" s="214"/>
      <c r="H2" s="214"/>
      <c r="I2" s="214"/>
    </row>
    <row r="3" spans="1:9" ht="14.25" hidden="1">
      <c r="A3" s="214"/>
      <c r="B3" s="214"/>
      <c r="C3" s="214"/>
      <c r="D3" s="214"/>
      <c r="E3" s="214"/>
      <c r="F3" s="214"/>
      <c r="G3" s="214" t="s">
        <v>173</v>
      </c>
      <c r="H3" s="214"/>
      <c r="I3" s="214"/>
    </row>
    <row r="4" spans="1:9" ht="14.25" hidden="1">
      <c r="A4" s="214"/>
      <c r="B4" s="214"/>
      <c r="C4" s="215"/>
      <c r="D4" s="215"/>
      <c r="E4" s="291" t="s">
        <v>802</v>
      </c>
      <c r="F4" s="291"/>
      <c r="G4" s="291"/>
      <c r="H4" s="291"/>
      <c r="I4" s="216"/>
    </row>
    <row r="5" spans="1:9" ht="14.25" hidden="1">
      <c r="A5" s="214"/>
      <c r="B5" s="214"/>
      <c r="C5" s="214"/>
      <c r="D5" s="214"/>
      <c r="E5" s="214" t="s">
        <v>803</v>
      </c>
      <c r="F5" s="214"/>
      <c r="G5" s="214"/>
      <c r="H5" s="214"/>
      <c r="I5" s="214"/>
    </row>
    <row r="6" spans="1:9" ht="14.25" hidden="1">
      <c r="A6" s="214"/>
      <c r="B6" s="214"/>
      <c r="C6" s="214"/>
      <c r="D6" s="214"/>
      <c r="E6" s="214" t="s">
        <v>804</v>
      </c>
      <c r="F6" s="214"/>
      <c r="G6" s="214"/>
      <c r="H6" s="214"/>
      <c r="I6" s="214"/>
    </row>
    <row r="7" spans="1:9" ht="14.25" hidden="1">
      <c r="A7" s="214"/>
      <c r="B7" s="214"/>
      <c r="C7" s="214"/>
      <c r="D7" s="214"/>
      <c r="E7" s="214"/>
      <c r="F7" s="214"/>
      <c r="G7" s="214"/>
      <c r="H7" s="214"/>
      <c r="I7" s="214"/>
    </row>
    <row r="8" spans="1:9" ht="15">
      <c r="A8" s="292" t="s">
        <v>805</v>
      </c>
      <c r="B8" s="292"/>
      <c r="C8" s="292"/>
      <c r="D8" s="292"/>
      <c r="E8" s="292"/>
      <c r="F8" s="292"/>
      <c r="G8" s="292"/>
      <c r="H8" s="292"/>
      <c r="I8" s="292"/>
    </row>
    <row r="9" spans="1:9" ht="15">
      <c r="A9" s="217" t="s">
        <v>5</v>
      </c>
      <c r="B9" s="289" t="s">
        <v>6</v>
      </c>
      <c r="C9" s="289"/>
      <c r="D9" s="289"/>
      <c r="E9" s="289"/>
      <c r="F9" s="289"/>
      <c r="G9" s="289"/>
      <c r="H9" s="289"/>
      <c r="I9" s="289"/>
    </row>
    <row r="10" spans="1:9" ht="15">
      <c r="A10" s="217" t="s">
        <v>174</v>
      </c>
      <c r="B10" s="289" t="s">
        <v>175</v>
      </c>
      <c r="C10" s="289"/>
      <c r="D10" s="289"/>
      <c r="E10" s="289"/>
      <c r="F10" s="289"/>
      <c r="G10" s="289"/>
      <c r="H10" s="289"/>
      <c r="I10" s="289"/>
    </row>
    <row r="11" spans="1:9" ht="48" customHeight="1">
      <c r="A11" s="218" t="s">
        <v>176</v>
      </c>
      <c r="B11" s="290" t="s">
        <v>177</v>
      </c>
      <c r="C11" s="290"/>
      <c r="D11" s="290"/>
      <c r="E11" s="290"/>
      <c r="F11" s="290"/>
      <c r="G11" s="290"/>
      <c r="H11" s="290"/>
      <c r="I11" s="290"/>
    </row>
    <row r="12" spans="1:9" ht="57">
      <c r="A12" s="219" t="s">
        <v>71</v>
      </c>
      <c r="B12" s="219" t="s">
        <v>72</v>
      </c>
      <c r="C12" s="219" t="s">
        <v>178</v>
      </c>
      <c r="D12" s="219" t="s">
        <v>179</v>
      </c>
      <c r="E12" s="219" t="s">
        <v>180</v>
      </c>
      <c r="F12" s="219" t="s">
        <v>806</v>
      </c>
      <c r="G12" s="219" t="s">
        <v>807</v>
      </c>
      <c r="H12" s="219" t="s">
        <v>181</v>
      </c>
      <c r="I12" s="219" t="s">
        <v>18</v>
      </c>
    </row>
    <row r="13" spans="1:9" ht="14.25">
      <c r="A13" s="219" t="s">
        <v>182</v>
      </c>
      <c r="B13" s="219" t="s">
        <v>183</v>
      </c>
      <c r="C13" s="219" t="s">
        <v>80</v>
      </c>
      <c r="D13" s="219" t="s">
        <v>24</v>
      </c>
      <c r="E13" s="219" t="s">
        <v>184</v>
      </c>
      <c r="F13" s="220">
        <f aca="true" t="shared" si="0" ref="F13:F68">90*G13</f>
        <v>69.04999999999998</v>
      </c>
      <c r="G13" s="221">
        <v>0.767222222222222</v>
      </c>
      <c r="H13" s="222">
        <f aca="true" t="shared" si="1" ref="H13:H76">126*G13</f>
        <v>96.66999999999997</v>
      </c>
      <c r="I13" s="223">
        <f>H13*1.2</f>
        <v>116.00399999999996</v>
      </c>
    </row>
    <row r="14" spans="1:9" ht="14.25">
      <c r="A14" s="219" t="s">
        <v>185</v>
      </c>
      <c r="B14" s="219" t="s">
        <v>183</v>
      </c>
      <c r="C14" s="219" t="s">
        <v>80</v>
      </c>
      <c r="D14" s="219" t="s">
        <v>24</v>
      </c>
      <c r="E14" s="219" t="s">
        <v>186</v>
      </c>
      <c r="F14" s="220">
        <f t="shared" si="0"/>
        <v>199.4071428571428</v>
      </c>
      <c r="G14" s="221">
        <v>2.21563492063492</v>
      </c>
      <c r="H14" s="222">
        <f t="shared" si="1"/>
        <v>279.1699999999999</v>
      </c>
      <c r="I14" s="223">
        <f>H14*1.2</f>
        <v>335.00399999999985</v>
      </c>
    </row>
    <row r="15" spans="1:9" ht="22.5" customHeight="1">
      <c r="A15" s="219" t="s">
        <v>187</v>
      </c>
      <c r="B15" s="219" t="s">
        <v>188</v>
      </c>
      <c r="C15" s="219" t="s">
        <v>80</v>
      </c>
      <c r="D15" s="219" t="s">
        <v>24</v>
      </c>
      <c r="E15" s="219" t="s">
        <v>189</v>
      </c>
      <c r="F15" s="220">
        <f t="shared" si="0"/>
        <v>172.02142857142888</v>
      </c>
      <c r="G15" s="221">
        <v>1.91134920634921</v>
      </c>
      <c r="H15" s="222">
        <f t="shared" si="1"/>
        <v>240.83000000000044</v>
      </c>
      <c r="I15" s="223">
        <f>H15*1.2</f>
        <v>288.9960000000005</v>
      </c>
    </row>
    <row r="16" spans="1:9" ht="22.5" customHeight="1">
      <c r="A16" s="219" t="s">
        <v>190</v>
      </c>
      <c r="B16" s="219" t="s">
        <v>188</v>
      </c>
      <c r="C16" s="219" t="s">
        <v>80</v>
      </c>
      <c r="D16" s="219" t="s">
        <v>24</v>
      </c>
      <c r="E16" s="219" t="s">
        <v>191</v>
      </c>
      <c r="F16" s="220">
        <f t="shared" si="0"/>
        <v>88.6928571428571</v>
      </c>
      <c r="G16" s="221">
        <v>0.98547619047619</v>
      </c>
      <c r="H16" s="222">
        <f t="shared" si="1"/>
        <v>124.16999999999993</v>
      </c>
      <c r="I16" s="223">
        <f>H16*1.2</f>
        <v>149.0039999999999</v>
      </c>
    </row>
    <row r="17" spans="1:9" ht="22.5" customHeight="1">
      <c r="A17" s="219" t="s">
        <v>192</v>
      </c>
      <c r="B17" s="219" t="s">
        <v>188</v>
      </c>
      <c r="C17" s="219" t="s">
        <v>80</v>
      </c>
      <c r="D17" s="219" t="s">
        <v>24</v>
      </c>
      <c r="E17" s="219" t="s">
        <v>191</v>
      </c>
      <c r="F17" s="220">
        <f t="shared" si="0"/>
        <v>69.04999999999998</v>
      </c>
      <c r="G17" s="221">
        <v>0.767222222222222</v>
      </c>
      <c r="H17" s="222">
        <f t="shared" si="1"/>
        <v>96.66999999999997</v>
      </c>
      <c r="I17" s="223">
        <v>116</v>
      </c>
    </row>
    <row r="18" spans="1:9" ht="22.5" customHeight="1">
      <c r="A18" s="219" t="s">
        <v>193</v>
      </c>
      <c r="B18" s="219" t="s">
        <v>194</v>
      </c>
      <c r="C18" s="219" t="s">
        <v>80</v>
      </c>
      <c r="D18" s="219" t="s">
        <v>24</v>
      </c>
      <c r="E18" s="219" t="s">
        <v>195</v>
      </c>
      <c r="F18" s="220">
        <f t="shared" si="0"/>
        <v>286.30714285714316</v>
      </c>
      <c r="G18" s="221">
        <v>3.18119047619048</v>
      </c>
      <c r="H18" s="222">
        <f t="shared" si="1"/>
        <v>400.8300000000005</v>
      </c>
      <c r="I18" s="223">
        <f aca="true" t="shared" si="2" ref="I18:I44">H18*1.2</f>
        <v>480.99600000000055</v>
      </c>
    </row>
    <row r="19" spans="1:9" ht="22.5" customHeight="1">
      <c r="A19" s="219" t="s">
        <v>196</v>
      </c>
      <c r="B19" s="219" t="s">
        <v>194</v>
      </c>
      <c r="C19" s="219" t="s">
        <v>80</v>
      </c>
      <c r="D19" s="219" t="s">
        <v>24</v>
      </c>
      <c r="E19" s="219" t="s">
        <v>197</v>
      </c>
      <c r="F19" s="220">
        <f t="shared" si="0"/>
        <v>538.6928571428571</v>
      </c>
      <c r="G19" s="221">
        <v>5.98547619047619</v>
      </c>
      <c r="H19" s="222">
        <f t="shared" si="1"/>
        <v>754.17</v>
      </c>
      <c r="I19" s="223">
        <f t="shared" si="2"/>
        <v>905.0039999999999</v>
      </c>
    </row>
    <row r="20" spans="1:9" ht="22.5" customHeight="1">
      <c r="A20" s="219" t="s">
        <v>196</v>
      </c>
      <c r="B20" s="219" t="s">
        <v>194</v>
      </c>
      <c r="C20" s="219" t="s">
        <v>80</v>
      </c>
      <c r="D20" s="219" t="s">
        <v>24</v>
      </c>
      <c r="E20" s="219" t="s">
        <v>220</v>
      </c>
      <c r="F20" s="220">
        <f t="shared" si="0"/>
        <v>895.8478571428573</v>
      </c>
      <c r="G20" s="221">
        <v>9.95386507936508</v>
      </c>
      <c r="H20" s="222">
        <f t="shared" si="1"/>
        <v>1254.1870000000001</v>
      </c>
      <c r="I20" s="223">
        <f t="shared" si="2"/>
        <v>1505.0244</v>
      </c>
    </row>
    <row r="21" spans="1:9" ht="22.5" customHeight="1">
      <c r="A21" s="219" t="s">
        <v>198</v>
      </c>
      <c r="B21" s="219" t="s">
        <v>194</v>
      </c>
      <c r="C21" s="219" t="s">
        <v>80</v>
      </c>
      <c r="D21" s="219" t="s">
        <v>24</v>
      </c>
      <c r="E21" s="219" t="s">
        <v>191</v>
      </c>
      <c r="F21" s="220">
        <f t="shared" si="0"/>
        <v>90.4785714285714</v>
      </c>
      <c r="G21" s="221">
        <v>1.00531746031746</v>
      </c>
      <c r="H21" s="222">
        <f t="shared" si="1"/>
        <v>126.66999999999996</v>
      </c>
      <c r="I21" s="223">
        <f t="shared" si="2"/>
        <v>152.00399999999993</v>
      </c>
    </row>
    <row r="22" spans="1:9" ht="22.5" customHeight="1">
      <c r="A22" s="219" t="s">
        <v>199</v>
      </c>
      <c r="B22" s="219" t="s">
        <v>200</v>
      </c>
      <c r="C22" s="219" t="s">
        <v>80</v>
      </c>
      <c r="D22" s="219" t="s">
        <v>24</v>
      </c>
      <c r="E22" s="219" t="s">
        <v>201</v>
      </c>
      <c r="F22" s="220">
        <f t="shared" si="0"/>
        <v>413.0928571428576</v>
      </c>
      <c r="G22" s="221">
        <v>4.58992063492064</v>
      </c>
      <c r="H22" s="222">
        <f t="shared" si="1"/>
        <v>578.3300000000006</v>
      </c>
      <c r="I22" s="223">
        <f t="shared" si="2"/>
        <v>693.9960000000007</v>
      </c>
    </row>
    <row r="23" spans="1:9" ht="22.5" customHeight="1">
      <c r="A23" s="219" t="s">
        <v>199</v>
      </c>
      <c r="B23" s="219" t="s">
        <v>200</v>
      </c>
      <c r="C23" s="219" t="s">
        <v>80</v>
      </c>
      <c r="D23" s="219" t="s">
        <v>24</v>
      </c>
      <c r="E23" s="219" t="s">
        <v>88</v>
      </c>
      <c r="F23" s="220">
        <f t="shared" si="0"/>
        <v>224.407142857143</v>
      </c>
      <c r="G23" s="221">
        <v>2.4934126984127</v>
      </c>
      <c r="H23" s="222">
        <f t="shared" si="1"/>
        <v>314.1700000000002</v>
      </c>
      <c r="I23" s="223">
        <f t="shared" si="2"/>
        <v>377.0040000000002</v>
      </c>
    </row>
    <row r="24" spans="1:9" ht="22.5" customHeight="1">
      <c r="A24" s="219" t="s">
        <v>199</v>
      </c>
      <c r="B24" s="219" t="s">
        <v>200</v>
      </c>
      <c r="C24" s="219" t="s">
        <v>80</v>
      </c>
      <c r="D24" s="219" t="s">
        <v>24</v>
      </c>
      <c r="E24" s="219" t="s">
        <v>201</v>
      </c>
      <c r="F24" s="220">
        <f t="shared" si="0"/>
        <v>1127.3785714285739</v>
      </c>
      <c r="G24" s="221">
        <v>12.5264285714286</v>
      </c>
      <c r="H24" s="222">
        <f t="shared" si="1"/>
        <v>1578.3300000000036</v>
      </c>
      <c r="I24" s="223">
        <f t="shared" si="2"/>
        <v>1893.9960000000042</v>
      </c>
    </row>
    <row r="25" spans="1:9" ht="22.5" customHeight="1">
      <c r="A25" s="219" t="s">
        <v>202</v>
      </c>
      <c r="B25" s="219" t="s">
        <v>203</v>
      </c>
      <c r="C25" s="219" t="s">
        <v>137</v>
      </c>
      <c r="D25" s="219" t="s">
        <v>24</v>
      </c>
      <c r="E25" s="219" t="s">
        <v>64</v>
      </c>
      <c r="F25" s="220">
        <f t="shared" si="0"/>
        <v>307.1428571428569</v>
      </c>
      <c r="G25" s="221">
        <v>3.41269841269841</v>
      </c>
      <c r="H25" s="222">
        <f t="shared" si="1"/>
        <v>429.99999999999966</v>
      </c>
      <c r="I25" s="223">
        <f t="shared" si="2"/>
        <v>515.9999999999995</v>
      </c>
    </row>
    <row r="26" spans="1:9" ht="22.5" customHeight="1">
      <c r="A26" s="219" t="s">
        <v>808</v>
      </c>
      <c r="B26" s="219" t="s">
        <v>203</v>
      </c>
      <c r="C26" s="219" t="s">
        <v>137</v>
      </c>
      <c r="D26" s="219" t="s">
        <v>24</v>
      </c>
      <c r="E26" s="219" t="s">
        <v>91</v>
      </c>
      <c r="F26" s="220">
        <f t="shared" si="0"/>
        <v>69.64285714285715</v>
      </c>
      <c r="G26" s="221">
        <v>0.773809523809524</v>
      </c>
      <c r="H26" s="222">
        <f t="shared" si="1"/>
        <v>97.50000000000001</v>
      </c>
      <c r="I26" s="223">
        <f t="shared" si="2"/>
        <v>117.00000000000001</v>
      </c>
    </row>
    <row r="27" spans="1:9" ht="22.5" customHeight="1">
      <c r="A27" s="219" t="s">
        <v>204</v>
      </c>
      <c r="B27" s="219" t="s">
        <v>132</v>
      </c>
      <c r="C27" s="219" t="s">
        <v>80</v>
      </c>
      <c r="D27" s="219" t="s">
        <v>24</v>
      </c>
      <c r="E27" s="219" t="s">
        <v>205</v>
      </c>
      <c r="F27" s="220">
        <f t="shared" si="0"/>
        <v>459.52142857142854</v>
      </c>
      <c r="G27" s="221">
        <v>5.10579365079365</v>
      </c>
      <c r="H27" s="222">
        <f t="shared" si="1"/>
        <v>643.3299999999999</v>
      </c>
      <c r="I27" s="223">
        <f t="shared" si="2"/>
        <v>771.9959999999999</v>
      </c>
    </row>
    <row r="28" spans="1:9" ht="22.5" customHeight="1">
      <c r="A28" s="219" t="s">
        <v>204</v>
      </c>
      <c r="B28" s="219" t="s">
        <v>132</v>
      </c>
      <c r="C28" s="219" t="s">
        <v>80</v>
      </c>
      <c r="D28" s="219" t="s">
        <v>24</v>
      </c>
      <c r="E28" s="219" t="s">
        <v>206</v>
      </c>
      <c r="F28" s="220">
        <f t="shared" si="0"/>
        <v>386.30714285714305</v>
      </c>
      <c r="G28" s="221">
        <v>4.29230158730159</v>
      </c>
      <c r="H28" s="222">
        <f t="shared" si="1"/>
        <v>540.8300000000003</v>
      </c>
      <c r="I28" s="223">
        <f t="shared" si="2"/>
        <v>648.9960000000003</v>
      </c>
    </row>
    <row r="29" spans="1:9" ht="22.5" customHeight="1">
      <c r="A29" s="219" t="s">
        <v>204</v>
      </c>
      <c r="B29" s="219" t="s">
        <v>132</v>
      </c>
      <c r="C29" s="219" t="s">
        <v>80</v>
      </c>
      <c r="D29" s="219" t="s">
        <v>24</v>
      </c>
      <c r="E29" s="219" t="s">
        <v>207</v>
      </c>
      <c r="F29" s="220">
        <f t="shared" si="0"/>
        <v>300.5928571428567</v>
      </c>
      <c r="G29" s="221">
        <v>3.33992063492063</v>
      </c>
      <c r="H29" s="222">
        <f t="shared" si="1"/>
        <v>420.8299999999994</v>
      </c>
      <c r="I29" s="223">
        <f t="shared" si="2"/>
        <v>504.9959999999993</v>
      </c>
    </row>
    <row r="30" spans="1:9" ht="22.5" customHeight="1">
      <c r="A30" s="219" t="s">
        <v>131</v>
      </c>
      <c r="B30" s="219" t="s">
        <v>132</v>
      </c>
      <c r="C30" s="219" t="s">
        <v>80</v>
      </c>
      <c r="D30" s="219" t="s">
        <v>24</v>
      </c>
      <c r="E30" s="219" t="s">
        <v>191</v>
      </c>
      <c r="F30" s="220">
        <f t="shared" si="0"/>
        <v>51.78571428571425</v>
      </c>
      <c r="G30" s="221">
        <v>0.575396825396825</v>
      </c>
      <c r="H30" s="222">
        <f t="shared" si="1"/>
        <v>72.49999999999996</v>
      </c>
      <c r="I30" s="223">
        <f t="shared" si="2"/>
        <v>86.99999999999994</v>
      </c>
    </row>
    <row r="31" spans="1:9" ht="22.5" customHeight="1">
      <c r="A31" s="219" t="s">
        <v>208</v>
      </c>
      <c r="B31" s="219" t="s">
        <v>209</v>
      </c>
      <c r="C31" s="219" t="s">
        <v>80</v>
      </c>
      <c r="D31" s="219" t="s">
        <v>24</v>
      </c>
      <c r="E31" s="219" t="s">
        <v>210</v>
      </c>
      <c r="F31" s="220">
        <f t="shared" si="0"/>
        <v>435.7142857142856</v>
      </c>
      <c r="G31" s="221">
        <v>4.84126984126984</v>
      </c>
      <c r="H31" s="222">
        <f t="shared" si="1"/>
        <v>609.9999999999999</v>
      </c>
      <c r="I31" s="223">
        <f t="shared" si="2"/>
        <v>731.9999999999999</v>
      </c>
    </row>
    <row r="32" spans="1:9" ht="22.5" customHeight="1">
      <c r="A32" s="219" t="s">
        <v>211</v>
      </c>
      <c r="B32" s="219" t="s">
        <v>212</v>
      </c>
      <c r="C32" s="219" t="s">
        <v>80</v>
      </c>
      <c r="D32" s="219" t="s">
        <v>24</v>
      </c>
      <c r="E32" s="219" t="s">
        <v>213</v>
      </c>
      <c r="F32" s="220">
        <f t="shared" si="0"/>
        <v>570.8357142857145</v>
      </c>
      <c r="G32" s="221">
        <v>6.34261904761905</v>
      </c>
      <c r="H32" s="222">
        <f t="shared" si="1"/>
        <v>799.1700000000003</v>
      </c>
      <c r="I32" s="223">
        <f t="shared" si="2"/>
        <v>959.0040000000004</v>
      </c>
    </row>
    <row r="33" spans="1:9" ht="22.5" customHeight="1">
      <c r="A33" s="219" t="s">
        <v>214</v>
      </c>
      <c r="B33" s="219" t="s">
        <v>212</v>
      </c>
      <c r="C33" s="219" t="s">
        <v>80</v>
      </c>
      <c r="D33" s="219" t="s">
        <v>24</v>
      </c>
      <c r="E33" s="219" t="s">
        <v>215</v>
      </c>
      <c r="F33" s="220">
        <f t="shared" si="0"/>
        <v>188.692857142857</v>
      </c>
      <c r="G33" s="221">
        <v>2.0965873015873</v>
      </c>
      <c r="H33" s="222">
        <f t="shared" si="1"/>
        <v>264.1699999999998</v>
      </c>
      <c r="I33" s="223">
        <f t="shared" si="2"/>
        <v>317.00399999999973</v>
      </c>
    </row>
    <row r="34" spans="1:9" ht="22.5" customHeight="1">
      <c r="A34" s="219" t="s">
        <v>214</v>
      </c>
      <c r="B34" s="219" t="s">
        <v>212</v>
      </c>
      <c r="C34" s="219" t="s">
        <v>80</v>
      </c>
      <c r="D34" s="219" t="s">
        <v>24</v>
      </c>
      <c r="E34" s="219" t="s">
        <v>191</v>
      </c>
      <c r="F34" s="220">
        <f t="shared" si="0"/>
        <v>61.907142857142865</v>
      </c>
      <c r="G34" s="221">
        <v>0.687857142857143</v>
      </c>
      <c r="H34" s="222">
        <f t="shared" si="1"/>
        <v>86.67000000000002</v>
      </c>
      <c r="I34" s="223">
        <f t="shared" si="2"/>
        <v>104.00400000000002</v>
      </c>
    </row>
    <row r="35" spans="1:9" ht="22.5" customHeight="1">
      <c r="A35" s="219" t="s">
        <v>216</v>
      </c>
      <c r="B35" s="219" t="s">
        <v>217</v>
      </c>
      <c r="C35" s="219" t="s">
        <v>80</v>
      </c>
      <c r="D35" s="219" t="s">
        <v>24</v>
      </c>
      <c r="E35" s="219" t="s">
        <v>191</v>
      </c>
      <c r="F35" s="220">
        <f t="shared" si="0"/>
        <v>61.907142857142865</v>
      </c>
      <c r="G35" s="221">
        <v>0.687857142857143</v>
      </c>
      <c r="H35" s="222">
        <f t="shared" si="1"/>
        <v>86.67000000000002</v>
      </c>
      <c r="I35" s="223">
        <f t="shared" si="2"/>
        <v>104.00400000000002</v>
      </c>
    </row>
    <row r="36" spans="1:9" ht="22.5" customHeight="1">
      <c r="A36" s="219" t="s">
        <v>218</v>
      </c>
      <c r="B36" s="219" t="s">
        <v>219</v>
      </c>
      <c r="C36" s="219" t="s">
        <v>80</v>
      </c>
      <c r="D36" s="219" t="s">
        <v>24</v>
      </c>
      <c r="E36" s="219" t="s">
        <v>220</v>
      </c>
      <c r="F36" s="220">
        <f t="shared" si="0"/>
        <v>260.121428571429</v>
      </c>
      <c r="G36" s="221">
        <v>2.8902380952381</v>
      </c>
      <c r="H36" s="222">
        <f t="shared" si="1"/>
        <v>364.17000000000064</v>
      </c>
      <c r="I36" s="223">
        <f t="shared" si="2"/>
        <v>437.00400000000076</v>
      </c>
    </row>
    <row r="37" spans="1:9" ht="22.5" customHeight="1">
      <c r="A37" s="219" t="s">
        <v>218</v>
      </c>
      <c r="B37" s="219" t="s">
        <v>219</v>
      </c>
      <c r="C37" s="219" t="s">
        <v>80</v>
      </c>
      <c r="D37" s="219" t="s">
        <v>24</v>
      </c>
      <c r="E37" s="219" t="s">
        <v>221</v>
      </c>
      <c r="F37" s="220">
        <f t="shared" si="0"/>
        <v>424.9999999999998</v>
      </c>
      <c r="G37" s="221">
        <v>4.72222222222222</v>
      </c>
      <c r="H37" s="222">
        <f t="shared" si="1"/>
        <v>594.9999999999997</v>
      </c>
      <c r="I37" s="223">
        <f t="shared" si="2"/>
        <v>713.9999999999995</v>
      </c>
    </row>
    <row r="38" spans="1:9" ht="22.5" customHeight="1">
      <c r="A38" s="219" t="s">
        <v>218</v>
      </c>
      <c r="B38" s="219" t="s">
        <v>219</v>
      </c>
      <c r="C38" s="219" t="s">
        <v>80</v>
      </c>
      <c r="D38" s="219" t="s">
        <v>24</v>
      </c>
      <c r="E38" s="219" t="s">
        <v>91</v>
      </c>
      <c r="F38" s="220">
        <f t="shared" si="0"/>
        <v>61.907142857142865</v>
      </c>
      <c r="G38" s="221">
        <v>0.687857142857143</v>
      </c>
      <c r="H38" s="222">
        <f t="shared" si="1"/>
        <v>86.67000000000002</v>
      </c>
      <c r="I38" s="223">
        <f t="shared" si="2"/>
        <v>104.00400000000002</v>
      </c>
    </row>
    <row r="39" spans="1:9" ht="22.5" customHeight="1">
      <c r="A39" s="219" t="s">
        <v>218</v>
      </c>
      <c r="B39" s="219" t="s">
        <v>219</v>
      </c>
      <c r="C39" s="219" t="s">
        <v>80</v>
      </c>
      <c r="D39" s="219" t="s">
        <v>24</v>
      </c>
      <c r="E39" s="219" t="s">
        <v>222</v>
      </c>
      <c r="F39" s="220">
        <f t="shared" si="0"/>
        <v>113.092857142857</v>
      </c>
      <c r="G39" s="221">
        <v>1.2565873015873</v>
      </c>
      <c r="H39" s="222">
        <f t="shared" si="1"/>
        <v>158.32999999999979</v>
      </c>
      <c r="I39" s="223">
        <f t="shared" si="2"/>
        <v>189.99599999999973</v>
      </c>
    </row>
    <row r="40" spans="1:9" ht="22.5" customHeight="1">
      <c r="A40" s="219" t="s">
        <v>223</v>
      </c>
      <c r="B40" s="219" t="s">
        <v>219</v>
      </c>
      <c r="C40" s="219" t="s">
        <v>80</v>
      </c>
      <c r="D40" s="219" t="s">
        <v>24</v>
      </c>
      <c r="E40" s="219" t="s">
        <v>222</v>
      </c>
      <c r="F40" s="220">
        <f t="shared" si="0"/>
        <v>220.2357142857141</v>
      </c>
      <c r="G40" s="221">
        <v>2.44706349206349</v>
      </c>
      <c r="H40" s="222">
        <f t="shared" si="1"/>
        <v>308.32999999999976</v>
      </c>
      <c r="I40" s="223">
        <f t="shared" si="2"/>
        <v>369.9959999999997</v>
      </c>
    </row>
    <row r="41" spans="1:9" ht="22.5" customHeight="1">
      <c r="A41" s="219" t="s">
        <v>224</v>
      </c>
      <c r="B41" s="219" t="s">
        <v>809</v>
      </c>
      <c r="C41" s="219" t="s">
        <v>80</v>
      </c>
      <c r="D41" s="219" t="s">
        <v>24</v>
      </c>
      <c r="E41" s="219" t="s">
        <v>225</v>
      </c>
      <c r="F41" s="220">
        <f t="shared" si="0"/>
        <v>55.95000000000003</v>
      </c>
      <c r="G41" s="221">
        <v>0.621666666666667</v>
      </c>
      <c r="H41" s="222">
        <f t="shared" si="1"/>
        <v>78.33000000000004</v>
      </c>
      <c r="I41" s="223">
        <f t="shared" si="2"/>
        <v>93.99600000000005</v>
      </c>
    </row>
    <row r="42" spans="1:9" ht="22.5" customHeight="1">
      <c r="A42" s="219" t="s">
        <v>224</v>
      </c>
      <c r="B42" s="219" t="s">
        <v>809</v>
      </c>
      <c r="C42" s="219" t="s">
        <v>80</v>
      </c>
      <c r="D42" s="219" t="s">
        <v>24</v>
      </c>
      <c r="E42" s="219" t="s">
        <v>226</v>
      </c>
      <c r="F42" s="220">
        <f t="shared" si="0"/>
        <v>115.47857142857161</v>
      </c>
      <c r="G42" s="221">
        <v>1.28309523809524</v>
      </c>
      <c r="H42" s="222">
        <f t="shared" si="1"/>
        <v>161.67000000000024</v>
      </c>
      <c r="I42" s="223">
        <f t="shared" si="2"/>
        <v>194.00400000000027</v>
      </c>
    </row>
    <row r="43" spans="1:9" ht="22.5" customHeight="1">
      <c r="A43" s="219" t="s">
        <v>224</v>
      </c>
      <c r="B43" s="219" t="s">
        <v>809</v>
      </c>
      <c r="C43" s="219" t="s">
        <v>80</v>
      </c>
      <c r="D43" s="219" t="s">
        <v>24</v>
      </c>
      <c r="E43" s="219" t="s">
        <v>197</v>
      </c>
      <c r="F43" s="220">
        <f t="shared" si="0"/>
        <v>134.5214285714286</v>
      </c>
      <c r="G43" s="221">
        <v>1.49468253968254</v>
      </c>
      <c r="H43" s="222">
        <f t="shared" si="1"/>
        <v>188.33000000000004</v>
      </c>
      <c r="I43" s="223">
        <f t="shared" si="2"/>
        <v>225.99600000000004</v>
      </c>
    </row>
    <row r="44" spans="1:9" ht="22.5" customHeight="1">
      <c r="A44" s="219" t="s">
        <v>224</v>
      </c>
      <c r="B44" s="219" t="s">
        <v>809</v>
      </c>
      <c r="C44" s="219" t="s">
        <v>80</v>
      </c>
      <c r="D44" s="219" t="s">
        <v>24</v>
      </c>
      <c r="E44" s="219" t="s">
        <v>186</v>
      </c>
      <c r="F44" s="220">
        <f t="shared" si="0"/>
        <v>191.0714285714283</v>
      </c>
      <c r="G44" s="221">
        <v>2.12301587301587</v>
      </c>
      <c r="H44" s="222">
        <f t="shared" si="1"/>
        <v>267.4999999999996</v>
      </c>
      <c r="I44" s="223">
        <f t="shared" si="2"/>
        <v>320.9999999999995</v>
      </c>
    </row>
    <row r="45" spans="1:9" ht="22.5" customHeight="1">
      <c r="A45" s="219" t="s">
        <v>223</v>
      </c>
      <c r="B45" s="219" t="s">
        <v>809</v>
      </c>
      <c r="C45" s="219" t="s">
        <v>80</v>
      </c>
      <c r="D45" s="219" t="s">
        <v>24</v>
      </c>
      <c r="E45" s="219" t="s">
        <v>186</v>
      </c>
      <c r="F45" s="220">
        <f t="shared" si="0"/>
        <v>333.3357142857144</v>
      </c>
      <c r="G45" s="221">
        <v>3.70373015873016</v>
      </c>
      <c r="H45" s="222">
        <f t="shared" si="1"/>
        <v>466.67000000000013</v>
      </c>
      <c r="I45" s="223">
        <v>560</v>
      </c>
    </row>
    <row r="46" spans="1:9" ht="22.5" customHeight="1">
      <c r="A46" s="219" t="s">
        <v>223</v>
      </c>
      <c r="B46" s="219" t="s">
        <v>809</v>
      </c>
      <c r="C46" s="219" t="s">
        <v>80</v>
      </c>
      <c r="D46" s="219" t="s">
        <v>24</v>
      </c>
      <c r="E46" s="219" t="s">
        <v>227</v>
      </c>
      <c r="F46" s="220">
        <f t="shared" si="0"/>
        <v>361.9071428571432</v>
      </c>
      <c r="G46" s="221">
        <v>4.02119047619048</v>
      </c>
      <c r="H46" s="222">
        <f t="shared" si="1"/>
        <v>506.67000000000047</v>
      </c>
      <c r="I46" s="223">
        <f aca="true" t="shared" si="3" ref="I46:I109">H46*1.2</f>
        <v>608.0040000000006</v>
      </c>
    </row>
    <row r="47" spans="1:9" ht="22.5" customHeight="1">
      <c r="A47" s="219" t="s">
        <v>228</v>
      </c>
      <c r="B47" s="219" t="s">
        <v>809</v>
      </c>
      <c r="C47" s="219" t="s">
        <v>80</v>
      </c>
      <c r="D47" s="219" t="s">
        <v>24</v>
      </c>
      <c r="E47" s="219" t="s">
        <v>186</v>
      </c>
      <c r="F47" s="220">
        <f t="shared" si="0"/>
        <v>183.9285714285711</v>
      </c>
      <c r="G47" s="221">
        <v>2.04365079365079</v>
      </c>
      <c r="H47" s="222">
        <f t="shared" si="1"/>
        <v>257.49999999999955</v>
      </c>
      <c r="I47" s="223">
        <f t="shared" si="3"/>
        <v>308.99999999999943</v>
      </c>
    </row>
    <row r="48" spans="1:9" ht="22.5" customHeight="1">
      <c r="A48" s="219" t="s">
        <v>229</v>
      </c>
      <c r="B48" s="219" t="s">
        <v>230</v>
      </c>
      <c r="C48" s="219" t="s">
        <v>80</v>
      </c>
      <c r="D48" s="219" t="s">
        <v>24</v>
      </c>
      <c r="E48" s="219" t="s">
        <v>231</v>
      </c>
      <c r="F48" s="220">
        <f t="shared" si="0"/>
        <v>67.85714285714286</v>
      </c>
      <c r="G48" s="221">
        <v>0.753968253968254</v>
      </c>
      <c r="H48" s="222">
        <f t="shared" si="1"/>
        <v>95</v>
      </c>
      <c r="I48" s="223">
        <f t="shared" si="3"/>
        <v>114</v>
      </c>
    </row>
    <row r="49" spans="1:9" ht="22.5" customHeight="1">
      <c r="A49" s="219" t="s">
        <v>229</v>
      </c>
      <c r="B49" s="219" t="s">
        <v>230</v>
      </c>
      <c r="C49" s="219" t="s">
        <v>80</v>
      </c>
      <c r="D49" s="219" t="s">
        <v>24</v>
      </c>
      <c r="E49" s="219" t="s">
        <v>232</v>
      </c>
      <c r="F49" s="220">
        <f t="shared" si="0"/>
        <v>81.54999999999998</v>
      </c>
      <c r="G49" s="221">
        <v>0.906111111111111</v>
      </c>
      <c r="H49" s="222">
        <f t="shared" si="1"/>
        <v>114.16999999999999</v>
      </c>
      <c r="I49" s="223">
        <f t="shared" si="3"/>
        <v>137.004</v>
      </c>
    </row>
    <row r="50" spans="1:9" ht="22.5" customHeight="1">
      <c r="A50" s="219" t="s">
        <v>229</v>
      </c>
      <c r="B50" s="219" t="s">
        <v>230</v>
      </c>
      <c r="C50" s="219" t="s">
        <v>80</v>
      </c>
      <c r="D50" s="219" t="s">
        <v>24</v>
      </c>
      <c r="E50" s="219" t="s">
        <v>233</v>
      </c>
      <c r="F50" s="220">
        <f t="shared" si="0"/>
        <v>141.0714285714288</v>
      </c>
      <c r="G50" s="221">
        <v>1.56746031746032</v>
      </c>
      <c r="H50" s="222">
        <f t="shared" si="1"/>
        <v>197.50000000000034</v>
      </c>
      <c r="I50" s="223">
        <f t="shared" si="3"/>
        <v>237.0000000000004</v>
      </c>
    </row>
    <row r="51" spans="1:9" ht="22.5" customHeight="1">
      <c r="A51" s="219" t="s">
        <v>234</v>
      </c>
      <c r="B51" s="219" t="s">
        <v>235</v>
      </c>
      <c r="C51" s="219" t="s">
        <v>80</v>
      </c>
      <c r="D51" s="219" t="s">
        <v>24</v>
      </c>
      <c r="E51" s="219" t="s">
        <v>191</v>
      </c>
      <c r="F51" s="220">
        <f t="shared" si="0"/>
        <v>81.54999999999998</v>
      </c>
      <c r="G51" s="221">
        <v>0.906111111111111</v>
      </c>
      <c r="H51" s="222">
        <f t="shared" si="1"/>
        <v>114.16999999999999</v>
      </c>
      <c r="I51" s="223">
        <f t="shared" si="3"/>
        <v>137.004</v>
      </c>
    </row>
    <row r="52" spans="1:9" ht="22.5" customHeight="1">
      <c r="A52" s="219" t="s">
        <v>236</v>
      </c>
      <c r="B52" s="219" t="s">
        <v>235</v>
      </c>
      <c r="C52" s="219" t="s">
        <v>80</v>
      </c>
      <c r="D52" s="219" t="s">
        <v>24</v>
      </c>
      <c r="E52" s="219" t="s">
        <v>237</v>
      </c>
      <c r="F52" s="220">
        <f t="shared" si="0"/>
        <v>444.0500000000001</v>
      </c>
      <c r="G52" s="221">
        <v>4.93388888888889</v>
      </c>
      <c r="H52" s="222">
        <f t="shared" si="1"/>
        <v>621.6700000000002</v>
      </c>
      <c r="I52" s="223">
        <f t="shared" si="3"/>
        <v>746.0040000000002</v>
      </c>
    </row>
    <row r="53" spans="1:9" ht="22.5" customHeight="1">
      <c r="A53" s="219" t="s">
        <v>238</v>
      </c>
      <c r="B53" s="219" t="s">
        <v>627</v>
      </c>
      <c r="C53" s="219" t="s">
        <v>80</v>
      </c>
      <c r="D53" s="219" t="s">
        <v>24</v>
      </c>
      <c r="E53" s="219" t="s">
        <v>85</v>
      </c>
      <c r="F53" s="220">
        <f t="shared" si="0"/>
        <v>47.02142857142853</v>
      </c>
      <c r="G53" s="221">
        <v>0.522460317460317</v>
      </c>
      <c r="H53" s="222">
        <f t="shared" si="1"/>
        <v>65.82999999999994</v>
      </c>
      <c r="I53" s="223">
        <f t="shared" si="3"/>
        <v>78.99599999999992</v>
      </c>
    </row>
    <row r="54" spans="1:9" ht="22.5" customHeight="1">
      <c r="A54" s="219" t="s">
        <v>239</v>
      </c>
      <c r="B54" s="219" t="s">
        <v>240</v>
      </c>
      <c r="C54" s="219" t="s">
        <v>80</v>
      </c>
      <c r="D54" s="219" t="s">
        <v>24</v>
      </c>
      <c r="E54" s="219" t="s">
        <v>241</v>
      </c>
      <c r="F54" s="220">
        <f t="shared" si="0"/>
        <v>82.73571428571427</v>
      </c>
      <c r="G54" s="221">
        <v>0.919285714285714</v>
      </c>
      <c r="H54" s="222">
        <f t="shared" si="1"/>
        <v>115.82999999999997</v>
      </c>
      <c r="I54" s="223">
        <f t="shared" si="3"/>
        <v>138.99599999999995</v>
      </c>
    </row>
    <row r="55" spans="1:9" ht="22.5" customHeight="1">
      <c r="A55" s="219" t="s">
        <v>239</v>
      </c>
      <c r="B55" s="219" t="s">
        <v>240</v>
      </c>
      <c r="C55" s="219" t="s">
        <v>80</v>
      </c>
      <c r="D55" s="219" t="s">
        <v>24</v>
      </c>
      <c r="E55" s="219" t="s">
        <v>191</v>
      </c>
      <c r="F55" s="220">
        <f t="shared" si="0"/>
        <v>47.02142857142853</v>
      </c>
      <c r="G55" s="221">
        <v>0.522460317460317</v>
      </c>
      <c r="H55" s="222">
        <f t="shared" si="1"/>
        <v>65.82999999999994</v>
      </c>
      <c r="I55" s="223">
        <f t="shared" si="3"/>
        <v>78.99599999999992</v>
      </c>
    </row>
    <row r="56" spans="1:9" ht="22.5" customHeight="1">
      <c r="A56" s="219" t="s">
        <v>242</v>
      </c>
      <c r="B56" s="219" t="s">
        <v>243</v>
      </c>
      <c r="C56" s="219" t="s">
        <v>80</v>
      </c>
      <c r="D56" s="219" t="s">
        <v>24</v>
      </c>
      <c r="E56" s="219" t="s">
        <v>191</v>
      </c>
      <c r="F56" s="220">
        <f t="shared" si="0"/>
        <v>61.907142857142865</v>
      </c>
      <c r="G56" s="221">
        <v>0.687857142857143</v>
      </c>
      <c r="H56" s="222">
        <f t="shared" si="1"/>
        <v>86.67000000000002</v>
      </c>
      <c r="I56" s="223">
        <f t="shared" si="3"/>
        <v>104.00400000000002</v>
      </c>
    </row>
    <row r="57" spans="1:9" ht="22.5" customHeight="1">
      <c r="A57" s="219" t="s">
        <v>89</v>
      </c>
      <c r="B57" s="219" t="s">
        <v>244</v>
      </c>
      <c r="C57" s="219" t="s">
        <v>80</v>
      </c>
      <c r="D57" s="219" t="s">
        <v>24</v>
      </c>
      <c r="E57" s="219" t="s">
        <v>222</v>
      </c>
      <c r="F57" s="220">
        <f t="shared" si="0"/>
        <v>231.55000000000018</v>
      </c>
      <c r="G57" s="221">
        <v>2.57277777777778</v>
      </c>
      <c r="H57" s="222">
        <f t="shared" si="1"/>
        <v>324.17000000000024</v>
      </c>
      <c r="I57" s="223">
        <f t="shared" si="3"/>
        <v>389.0040000000003</v>
      </c>
    </row>
    <row r="58" spans="1:9" ht="22.5" customHeight="1">
      <c r="A58" s="219" t="s">
        <v>245</v>
      </c>
      <c r="B58" s="219" t="s">
        <v>244</v>
      </c>
      <c r="C58" s="219" t="s">
        <v>80</v>
      </c>
      <c r="D58" s="219" t="s">
        <v>24</v>
      </c>
      <c r="E58" s="219" t="s">
        <v>220</v>
      </c>
      <c r="F58" s="220">
        <f t="shared" si="0"/>
        <v>398.21428571428623</v>
      </c>
      <c r="G58" s="221">
        <v>4.42460317460318</v>
      </c>
      <c r="H58" s="222">
        <f t="shared" si="1"/>
        <v>557.5000000000007</v>
      </c>
      <c r="I58" s="223">
        <f t="shared" si="3"/>
        <v>669.0000000000008</v>
      </c>
    </row>
    <row r="59" spans="1:9" ht="22.5" customHeight="1">
      <c r="A59" s="219" t="s">
        <v>246</v>
      </c>
      <c r="B59" s="219" t="s">
        <v>244</v>
      </c>
      <c r="C59" s="219" t="s">
        <v>80</v>
      </c>
      <c r="D59" s="219" t="s">
        <v>24</v>
      </c>
      <c r="E59" s="219" t="s">
        <v>247</v>
      </c>
      <c r="F59" s="220">
        <f t="shared" si="0"/>
        <v>1152.97857142857</v>
      </c>
      <c r="G59" s="221">
        <v>12.810873015873</v>
      </c>
      <c r="H59" s="222">
        <f t="shared" si="1"/>
        <v>1614.169999999998</v>
      </c>
      <c r="I59" s="223">
        <f t="shared" si="3"/>
        <v>1937.0039999999976</v>
      </c>
    </row>
    <row r="60" spans="1:9" ht="22.5" customHeight="1">
      <c r="A60" s="219" t="s">
        <v>248</v>
      </c>
      <c r="B60" s="219" t="s">
        <v>627</v>
      </c>
      <c r="C60" s="219" t="s">
        <v>80</v>
      </c>
      <c r="D60" s="219" t="s">
        <v>24</v>
      </c>
      <c r="E60" s="219" t="s">
        <v>249</v>
      </c>
      <c r="F60" s="220">
        <f t="shared" si="0"/>
        <v>1758.3357142857149</v>
      </c>
      <c r="G60" s="221">
        <v>19.5370634920635</v>
      </c>
      <c r="H60" s="222">
        <f t="shared" si="1"/>
        <v>2461.670000000001</v>
      </c>
      <c r="I60" s="223">
        <f t="shared" si="3"/>
        <v>2954.0040000000013</v>
      </c>
    </row>
    <row r="61" spans="1:9" ht="22.5" customHeight="1">
      <c r="A61" s="219" t="s">
        <v>248</v>
      </c>
      <c r="B61" s="219" t="s">
        <v>627</v>
      </c>
      <c r="C61" s="219" t="s">
        <v>80</v>
      </c>
      <c r="D61" s="219" t="s">
        <v>24</v>
      </c>
      <c r="E61" s="219" t="s">
        <v>197</v>
      </c>
      <c r="F61" s="220">
        <f t="shared" si="0"/>
        <v>551.1928571428572</v>
      </c>
      <c r="G61" s="221">
        <v>6.12436507936508</v>
      </c>
      <c r="H61" s="222">
        <f t="shared" si="1"/>
        <v>771.6700000000001</v>
      </c>
      <c r="I61" s="223">
        <f t="shared" si="3"/>
        <v>926.004</v>
      </c>
    </row>
    <row r="62" spans="1:9" ht="22.5" customHeight="1">
      <c r="A62" s="219" t="s">
        <v>248</v>
      </c>
      <c r="B62" s="219" t="s">
        <v>627</v>
      </c>
      <c r="C62" s="219" t="s">
        <v>80</v>
      </c>
      <c r="D62" s="219" t="s">
        <v>24</v>
      </c>
      <c r="E62" s="219" t="s">
        <v>250</v>
      </c>
      <c r="F62" s="220">
        <f t="shared" si="0"/>
        <v>388.09285714285744</v>
      </c>
      <c r="G62" s="221">
        <v>4.31214285714286</v>
      </c>
      <c r="H62" s="222">
        <f t="shared" si="1"/>
        <v>543.3300000000004</v>
      </c>
      <c r="I62" s="223">
        <f t="shared" si="3"/>
        <v>651.9960000000004</v>
      </c>
    </row>
    <row r="63" spans="1:9" ht="22.5" customHeight="1">
      <c r="A63" s="219" t="s">
        <v>251</v>
      </c>
      <c r="B63" s="219" t="s">
        <v>252</v>
      </c>
      <c r="C63" s="219" t="s">
        <v>80</v>
      </c>
      <c r="D63" s="219" t="s">
        <v>24</v>
      </c>
      <c r="E63" s="219" t="s">
        <v>88</v>
      </c>
      <c r="F63" s="220">
        <f t="shared" si="0"/>
        <v>61.907142857142865</v>
      </c>
      <c r="G63" s="221">
        <v>0.687857142857143</v>
      </c>
      <c r="H63" s="222">
        <f t="shared" si="1"/>
        <v>86.67000000000002</v>
      </c>
      <c r="I63" s="223">
        <f t="shared" si="3"/>
        <v>104.00400000000002</v>
      </c>
    </row>
    <row r="64" spans="1:9" ht="22.5" customHeight="1">
      <c r="A64" s="219" t="s">
        <v>251</v>
      </c>
      <c r="B64" s="219" t="s">
        <v>252</v>
      </c>
      <c r="C64" s="219" t="s">
        <v>80</v>
      </c>
      <c r="D64" s="219" t="s">
        <v>24</v>
      </c>
      <c r="E64" s="219" t="s">
        <v>309</v>
      </c>
      <c r="F64" s="220">
        <f t="shared" si="0"/>
        <v>152.978571428571</v>
      </c>
      <c r="G64" s="221">
        <v>1.6997619047619</v>
      </c>
      <c r="H64" s="222">
        <f t="shared" si="1"/>
        <v>214.1699999999994</v>
      </c>
      <c r="I64" s="223">
        <f t="shared" si="3"/>
        <v>257.0039999999993</v>
      </c>
    </row>
    <row r="65" spans="1:9" ht="22.5" customHeight="1">
      <c r="A65" s="219" t="s">
        <v>251</v>
      </c>
      <c r="B65" s="219" t="s">
        <v>252</v>
      </c>
      <c r="C65" s="219" t="s">
        <v>80</v>
      </c>
      <c r="D65" s="219" t="s">
        <v>24</v>
      </c>
      <c r="E65" s="219" t="s">
        <v>197</v>
      </c>
      <c r="F65" s="220">
        <f t="shared" si="0"/>
        <v>250.17857142857102</v>
      </c>
      <c r="G65" s="221">
        <v>2.7797619047619</v>
      </c>
      <c r="H65" s="222">
        <f t="shared" si="1"/>
        <v>350.24999999999943</v>
      </c>
      <c r="I65" s="224">
        <f t="shared" si="3"/>
        <v>420.29999999999933</v>
      </c>
    </row>
    <row r="66" spans="1:9" ht="22.5" customHeight="1">
      <c r="A66" s="219" t="s">
        <v>253</v>
      </c>
      <c r="B66" s="219" t="s">
        <v>252</v>
      </c>
      <c r="C66" s="219" t="s">
        <v>80</v>
      </c>
      <c r="D66" s="219" t="s">
        <v>24</v>
      </c>
      <c r="E66" s="219" t="s">
        <v>191</v>
      </c>
      <c r="F66" s="220">
        <f t="shared" si="0"/>
        <v>47.02142857142853</v>
      </c>
      <c r="G66" s="221">
        <v>0.522460317460317</v>
      </c>
      <c r="H66" s="222">
        <f t="shared" si="1"/>
        <v>65.82999999999994</v>
      </c>
      <c r="I66" s="223">
        <f t="shared" si="3"/>
        <v>78.99599999999992</v>
      </c>
    </row>
    <row r="67" spans="1:9" ht="22.5" customHeight="1">
      <c r="A67" s="219" t="s">
        <v>253</v>
      </c>
      <c r="B67" s="219" t="s">
        <v>252</v>
      </c>
      <c r="C67" s="219" t="s">
        <v>80</v>
      </c>
      <c r="D67" s="219" t="s">
        <v>24</v>
      </c>
      <c r="E67" s="219" t="s">
        <v>233</v>
      </c>
      <c r="F67" s="220">
        <f t="shared" si="0"/>
        <v>91.3071428571429</v>
      </c>
      <c r="G67" s="221">
        <v>1.01452380952381</v>
      </c>
      <c r="H67" s="222">
        <f t="shared" si="1"/>
        <v>127.83000000000007</v>
      </c>
      <c r="I67" s="223">
        <f t="shared" si="3"/>
        <v>153.39600000000007</v>
      </c>
    </row>
    <row r="68" spans="1:9" ht="22.5" customHeight="1">
      <c r="A68" s="219" t="s">
        <v>254</v>
      </c>
      <c r="B68" s="219" t="s">
        <v>255</v>
      </c>
      <c r="C68" s="219" t="s">
        <v>80</v>
      </c>
      <c r="D68" s="219" t="s">
        <v>24</v>
      </c>
      <c r="E68" s="219" t="s">
        <v>191</v>
      </c>
      <c r="F68" s="220">
        <f t="shared" si="0"/>
        <v>59.523571428571444</v>
      </c>
      <c r="G68" s="221">
        <v>0.661373015873016</v>
      </c>
      <c r="H68" s="222">
        <f t="shared" si="1"/>
        <v>83.33300000000001</v>
      </c>
      <c r="I68" s="223">
        <f t="shared" si="3"/>
        <v>99.99960000000002</v>
      </c>
    </row>
    <row r="69" spans="1:9" ht="22.5" customHeight="1">
      <c r="A69" s="219" t="s">
        <v>254</v>
      </c>
      <c r="B69" s="219" t="s">
        <v>255</v>
      </c>
      <c r="C69" s="219" t="s">
        <v>80</v>
      </c>
      <c r="D69" s="219" t="s">
        <v>24</v>
      </c>
      <c r="E69" s="219" t="s">
        <v>233</v>
      </c>
      <c r="F69" s="220">
        <f>F70*G69</f>
        <v>74.99999999999997</v>
      </c>
      <c r="G69" s="221">
        <v>0.833333333333333</v>
      </c>
      <c r="H69" s="222">
        <f t="shared" si="1"/>
        <v>104.99999999999996</v>
      </c>
      <c r="I69" s="223">
        <f t="shared" si="3"/>
        <v>125.99999999999994</v>
      </c>
    </row>
    <row r="70" spans="1:9" ht="22.5" customHeight="1">
      <c r="A70" s="219" t="s">
        <v>254</v>
      </c>
      <c r="B70" s="219" t="s">
        <v>255</v>
      </c>
      <c r="C70" s="219" t="s">
        <v>80</v>
      </c>
      <c r="D70" s="219" t="s">
        <v>24</v>
      </c>
      <c r="E70" s="219" t="s">
        <v>207</v>
      </c>
      <c r="F70" s="220">
        <f>H70/1.4</f>
        <v>90</v>
      </c>
      <c r="G70" s="221">
        <v>1</v>
      </c>
      <c r="H70" s="222">
        <f t="shared" si="1"/>
        <v>126</v>
      </c>
      <c r="I70" s="223">
        <f t="shared" si="3"/>
        <v>151.2</v>
      </c>
    </row>
    <row r="71" spans="1:9" ht="22.5" customHeight="1">
      <c r="A71" s="219" t="s">
        <v>254</v>
      </c>
      <c r="B71" s="219" t="s">
        <v>255</v>
      </c>
      <c r="C71" s="219" t="s">
        <v>80</v>
      </c>
      <c r="D71" s="219" t="s">
        <v>24</v>
      </c>
      <c r="E71" s="219" t="s">
        <v>810</v>
      </c>
      <c r="F71" s="220">
        <f>F70*G71</f>
        <v>122.62142857142881</v>
      </c>
      <c r="G71" s="221">
        <v>1.36246031746032</v>
      </c>
      <c r="H71" s="222">
        <f t="shared" si="1"/>
        <v>171.67000000000033</v>
      </c>
      <c r="I71" s="223">
        <f t="shared" si="3"/>
        <v>206.0040000000004</v>
      </c>
    </row>
    <row r="72" spans="1:9" ht="22.5" customHeight="1">
      <c r="A72" s="219" t="s">
        <v>254</v>
      </c>
      <c r="B72" s="219" t="s">
        <v>255</v>
      </c>
      <c r="C72" s="219" t="s">
        <v>80</v>
      </c>
      <c r="D72" s="219" t="s">
        <v>24</v>
      </c>
      <c r="E72" s="219" t="s">
        <v>257</v>
      </c>
      <c r="F72" s="220">
        <f>F70*G72</f>
        <v>128.5714285714287</v>
      </c>
      <c r="G72" s="221">
        <v>1.42857142857143</v>
      </c>
      <c r="H72" s="222">
        <f t="shared" si="1"/>
        <v>180.00000000000017</v>
      </c>
      <c r="I72" s="223">
        <f t="shared" si="3"/>
        <v>216.0000000000002</v>
      </c>
    </row>
    <row r="73" spans="1:9" ht="22.5" customHeight="1">
      <c r="A73" s="219" t="s">
        <v>254</v>
      </c>
      <c r="B73" s="219" t="s">
        <v>255</v>
      </c>
      <c r="C73" s="219" t="s">
        <v>80</v>
      </c>
      <c r="D73" s="219" t="s">
        <v>24</v>
      </c>
      <c r="E73" s="219" t="s">
        <v>258</v>
      </c>
      <c r="F73" s="220">
        <f aca="true" t="shared" si="4" ref="F73:F136">90*G73</f>
        <v>144.4071428571429</v>
      </c>
      <c r="G73" s="221">
        <v>1.60452380952381</v>
      </c>
      <c r="H73" s="222">
        <f t="shared" si="1"/>
        <v>202.17000000000004</v>
      </c>
      <c r="I73" s="225">
        <f t="shared" si="3"/>
        <v>242.60400000000004</v>
      </c>
    </row>
    <row r="74" spans="1:9" ht="22.5" customHeight="1">
      <c r="A74" s="219" t="s">
        <v>254</v>
      </c>
      <c r="B74" s="219" t="s">
        <v>255</v>
      </c>
      <c r="C74" s="219" t="s">
        <v>80</v>
      </c>
      <c r="D74" s="219" t="s">
        <v>24</v>
      </c>
      <c r="E74" s="219" t="s">
        <v>259</v>
      </c>
      <c r="F74" s="220">
        <f t="shared" si="4"/>
        <v>164.2857142857147</v>
      </c>
      <c r="G74" s="221">
        <v>1.82539682539683</v>
      </c>
      <c r="H74" s="222">
        <f t="shared" si="1"/>
        <v>230.00000000000057</v>
      </c>
      <c r="I74" s="223">
        <f t="shared" si="3"/>
        <v>276.0000000000007</v>
      </c>
    </row>
    <row r="75" spans="1:9" ht="22.5" customHeight="1">
      <c r="A75" s="219" t="s">
        <v>260</v>
      </c>
      <c r="B75" s="219" t="s">
        <v>261</v>
      </c>
      <c r="C75" s="219" t="s">
        <v>80</v>
      </c>
      <c r="D75" s="219" t="s">
        <v>24</v>
      </c>
      <c r="E75" s="219" t="s">
        <v>189</v>
      </c>
      <c r="F75" s="220">
        <f t="shared" si="4"/>
        <v>527.9785714285713</v>
      </c>
      <c r="G75" s="221">
        <v>5.86642857142857</v>
      </c>
      <c r="H75" s="222">
        <f t="shared" si="1"/>
        <v>739.1699999999998</v>
      </c>
      <c r="I75" s="223">
        <f t="shared" si="3"/>
        <v>887.0039999999998</v>
      </c>
    </row>
    <row r="76" spans="1:9" ht="22.5" customHeight="1">
      <c r="A76" s="219" t="s">
        <v>260</v>
      </c>
      <c r="B76" s="219" t="s">
        <v>261</v>
      </c>
      <c r="C76" s="219" t="s">
        <v>80</v>
      </c>
      <c r="D76" s="219" t="s">
        <v>24</v>
      </c>
      <c r="E76" s="219" t="s">
        <v>222</v>
      </c>
      <c r="F76" s="220">
        <f t="shared" si="4"/>
        <v>297.6214285714284</v>
      </c>
      <c r="G76" s="221">
        <v>3.30690476190476</v>
      </c>
      <c r="H76" s="222">
        <f t="shared" si="1"/>
        <v>416.6699999999998</v>
      </c>
      <c r="I76" s="223">
        <f t="shared" si="3"/>
        <v>500.00399999999973</v>
      </c>
    </row>
    <row r="77" spans="1:9" ht="22.5" customHeight="1">
      <c r="A77" s="219" t="s">
        <v>262</v>
      </c>
      <c r="B77" s="219" t="s">
        <v>263</v>
      </c>
      <c r="C77" s="219" t="s">
        <v>80</v>
      </c>
      <c r="D77" s="219" t="s">
        <v>24</v>
      </c>
      <c r="E77" s="219" t="s">
        <v>222</v>
      </c>
      <c r="F77" s="220">
        <f t="shared" si="4"/>
        <v>59.523571428571444</v>
      </c>
      <c r="G77" s="221">
        <v>0.661373015873016</v>
      </c>
      <c r="H77" s="222">
        <f aca="true" t="shared" si="5" ref="H77:H140">126*G77</f>
        <v>83.33300000000001</v>
      </c>
      <c r="I77" s="223">
        <f t="shared" si="3"/>
        <v>99.99960000000002</v>
      </c>
    </row>
    <row r="78" spans="1:9" ht="22.5" customHeight="1">
      <c r="A78" s="219" t="s">
        <v>262</v>
      </c>
      <c r="B78" s="219" t="s">
        <v>263</v>
      </c>
      <c r="C78" s="219" t="s">
        <v>80</v>
      </c>
      <c r="D78" s="219" t="s">
        <v>24</v>
      </c>
      <c r="E78" s="219" t="s">
        <v>191</v>
      </c>
      <c r="F78" s="220">
        <f t="shared" si="4"/>
        <v>297.6214285714284</v>
      </c>
      <c r="G78" s="221">
        <v>3.30690476190476</v>
      </c>
      <c r="H78" s="222">
        <f t="shared" si="5"/>
        <v>416.6699999999998</v>
      </c>
      <c r="I78" s="223">
        <f t="shared" si="3"/>
        <v>500.00399999999973</v>
      </c>
    </row>
    <row r="79" spans="1:9" ht="22.5" customHeight="1">
      <c r="A79" s="219" t="s">
        <v>262</v>
      </c>
      <c r="B79" s="219" t="s">
        <v>263</v>
      </c>
      <c r="C79" s="219" t="s">
        <v>80</v>
      </c>
      <c r="D79" s="219" t="s">
        <v>24</v>
      </c>
      <c r="E79" s="219" t="s">
        <v>191</v>
      </c>
      <c r="F79" s="220">
        <f t="shared" si="4"/>
        <v>1152.97857142857</v>
      </c>
      <c r="G79" s="221">
        <v>12.810873015873</v>
      </c>
      <c r="H79" s="222">
        <f t="shared" si="5"/>
        <v>1614.169999999998</v>
      </c>
      <c r="I79" s="223">
        <f t="shared" si="3"/>
        <v>1937.0039999999976</v>
      </c>
    </row>
    <row r="80" spans="1:9" ht="22.5" customHeight="1">
      <c r="A80" s="219" t="s">
        <v>262</v>
      </c>
      <c r="B80" s="219" t="s">
        <v>263</v>
      </c>
      <c r="C80" s="219" t="s">
        <v>80</v>
      </c>
      <c r="D80" s="219" t="s">
        <v>24</v>
      </c>
      <c r="E80" s="219" t="s">
        <v>191</v>
      </c>
      <c r="F80" s="220">
        <f t="shared" si="4"/>
        <v>1370.835714285711</v>
      </c>
      <c r="G80" s="221">
        <v>15.2315079365079</v>
      </c>
      <c r="H80" s="222">
        <f t="shared" si="5"/>
        <v>1919.1699999999953</v>
      </c>
      <c r="I80" s="223">
        <f t="shared" si="3"/>
        <v>2303.0039999999944</v>
      </c>
    </row>
    <row r="81" spans="1:9" ht="22.5" customHeight="1">
      <c r="A81" s="219" t="s">
        <v>264</v>
      </c>
      <c r="B81" s="219" t="s">
        <v>265</v>
      </c>
      <c r="C81" s="219" t="s">
        <v>80</v>
      </c>
      <c r="D81" s="219" t="s">
        <v>24</v>
      </c>
      <c r="E81" s="219" t="s">
        <v>197</v>
      </c>
      <c r="F81" s="220">
        <f t="shared" si="4"/>
        <v>61.907142857142865</v>
      </c>
      <c r="G81" s="221">
        <v>0.687857142857143</v>
      </c>
      <c r="H81" s="222">
        <f t="shared" si="5"/>
        <v>86.67000000000002</v>
      </c>
      <c r="I81" s="223">
        <f t="shared" si="3"/>
        <v>104.00400000000002</v>
      </c>
    </row>
    <row r="82" spans="1:9" ht="22.5" customHeight="1">
      <c r="A82" s="219" t="s">
        <v>266</v>
      </c>
      <c r="B82" s="219" t="s">
        <v>267</v>
      </c>
      <c r="C82" s="219" t="s">
        <v>80</v>
      </c>
      <c r="D82" s="219" t="s">
        <v>24</v>
      </c>
      <c r="E82" s="219" t="s">
        <v>91</v>
      </c>
      <c r="F82" s="220">
        <f t="shared" si="4"/>
        <v>70.71428571428574</v>
      </c>
      <c r="G82" s="221">
        <v>0.785714285714286</v>
      </c>
      <c r="H82" s="222">
        <f t="shared" si="5"/>
        <v>99.00000000000004</v>
      </c>
      <c r="I82" s="223">
        <f t="shared" si="3"/>
        <v>118.80000000000004</v>
      </c>
    </row>
    <row r="83" spans="1:9" ht="22.5" customHeight="1">
      <c r="A83" s="219" t="s">
        <v>266</v>
      </c>
      <c r="B83" s="219" t="s">
        <v>267</v>
      </c>
      <c r="C83" s="219" t="s">
        <v>80</v>
      </c>
      <c r="D83" s="219" t="s">
        <v>24</v>
      </c>
      <c r="E83" s="219" t="s">
        <v>268</v>
      </c>
      <c r="F83" s="220">
        <f t="shared" si="4"/>
        <v>81.54999999999998</v>
      </c>
      <c r="G83" s="221">
        <v>0.906111111111111</v>
      </c>
      <c r="H83" s="222">
        <f t="shared" si="5"/>
        <v>114.16999999999999</v>
      </c>
      <c r="I83" s="223">
        <f t="shared" si="3"/>
        <v>137.004</v>
      </c>
    </row>
    <row r="84" spans="1:9" ht="22.5" customHeight="1">
      <c r="A84" s="219" t="s">
        <v>266</v>
      </c>
      <c r="B84" s="219" t="s">
        <v>267</v>
      </c>
      <c r="C84" s="219" t="s">
        <v>80</v>
      </c>
      <c r="D84" s="219" t="s">
        <v>24</v>
      </c>
      <c r="E84" s="219" t="s">
        <v>269</v>
      </c>
      <c r="F84" s="220">
        <f t="shared" si="4"/>
        <v>95.235714285714</v>
      </c>
      <c r="G84" s="221">
        <v>1.0581746031746</v>
      </c>
      <c r="H84" s="222">
        <f t="shared" si="5"/>
        <v>133.3299999999996</v>
      </c>
      <c r="I84" s="223">
        <f t="shared" si="3"/>
        <v>159.9959999999995</v>
      </c>
    </row>
    <row r="85" spans="1:9" ht="22.5" customHeight="1">
      <c r="A85" s="219" t="s">
        <v>266</v>
      </c>
      <c r="B85" s="219" t="s">
        <v>267</v>
      </c>
      <c r="C85" s="219" t="s">
        <v>80</v>
      </c>
      <c r="D85" s="219" t="s">
        <v>24</v>
      </c>
      <c r="E85" s="219" t="s">
        <v>269</v>
      </c>
      <c r="F85" s="220">
        <f t="shared" si="4"/>
        <v>130.95000000000002</v>
      </c>
      <c r="G85" s="221">
        <v>1.455</v>
      </c>
      <c r="H85" s="222">
        <f t="shared" si="5"/>
        <v>183.33</v>
      </c>
      <c r="I85" s="223">
        <f t="shared" si="3"/>
        <v>219.996</v>
      </c>
    </row>
    <row r="86" spans="1:9" ht="22.5" customHeight="1">
      <c r="A86" s="219" t="s">
        <v>266</v>
      </c>
      <c r="B86" s="219" t="s">
        <v>267</v>
      </c>
      <c r="C86" s="219" t="s">
        <v>80</v>
      </c>
      <c r="D86" s="219" t="s">
        <v>24</v>
      </c>
      <c r="E86" s="219" t="s">
        <v>269</v>
      </c>
      <c r="F86" s="220">
        <f t="shared" si="4"/>
        <v>155.2142857142853</v>
      </c>
      <c r="G86" s="221">
        <v>1.72460317460317</v>
      </c>
      <c r="H86" s="222">
        <f t="shared" si="5"/>
        <v>217.29999999999941</v>
      </c>
      <c r="I86" s="223">
        <f t="shared" si="3"/>
        <v>260.7599999999993</v>
      </c>
    </row>
    <row r="87" spans="1:9" ht="22.5" customHeight="1">
      <c r="A87" s="219" t="s">
        <v>270</v>
      </c>
      <c r="B87" s="219" t="s">
        <v>271</v>
      </c>
      <c r="C87" s="219" t="s">
        <v>80</v>
      </c>
      <c r="D87" s="219" t="s">
        <v>24</v>
      </c>
      <c r="E87" s="219" t="s">
        <v>272</v>
      </c>
      <c r="F87" s="220">
        <f t="shared" si="4"/>
        <v>297.6214285714284</v>
      </c>
      <c r="G87" s="221">
        <v>3.30690476190476</v>
      </c>
      <c r="H87" s="222">
        <f t="shared" si="5"/>
        <v>416.6699999999998</v>
      </c>
      <c r="I87" s="223">
        <f t="shared" si="3"/>
        <v>500.00399999999973</v>
      </c>
    </row>
    <row r="88" spans="1:9" ht="22.5" customHeight="1">
      <c r="A88" s="219" t="s">
        <v>273</v>
      </c>
      <c r="B88" s="219" t="s">
        <v>274</v>
      </c>
      <c r="C88" s="219" t="s">
        <v>80</v>
      </c>
      <c r="D88" s="219" t="s">
        <v>24</v>
      </c>
      <c r="E88" s="219" t="s">
        <v>191</v>
      </c>
      <c r="F88" s="220">
        <f t="shared" si="4"/>
        <v>47.02142857142853</v>
      </c>
      <c r="G88" s="221">
        <v>0.522460317460317</v>
      </c>
      <c r="H88" s="222">
        <f t="shared" si="5"/>
        <v>65.82999999999994</v>
      </c>
      <c r="I88" s="223">
        <f t="shared" si="3"/>
        <v>78.99599999999992</v>
      </c>
    </row>
    <row r="89" spans="1:9" ht="22.5" customHeight="1">
      <c r="A89" s="219" t="s">
        <v>273</v>
      </c>
      <c r="B89" s="219" t="s">
        <v>274</v>
      </c>
      <c r="C89" s="219" t="s">
        <v>80</v>
      </c>
      <c r="D89" s="219" t="s">
        <v>24</v>
      </c>
      <c r="E89" s="219" t="s">
        <v>233</v>
      </c>
      <c r="F89" s="220">
        <f t="shared" si="4"/>
        <v>297.6214285714284</v>
      </c>
      <c r="G89" s="221">
        <v>3.30690476190476</v>
      </c>
      <c r="H89" s="222">
        <f t="shared" si="5"/>
        <v>416.6699999999998</v>
      </c>
      <c r="I89" s="223">
        <f t="shared" si="3"/>
        <v>500.00399999999973</v>
      </c>
    </row>
    <row r="90" spans="1:9" ht="22.5" customHeight="1">
      <c r="A90" s="219" t="s">
        <v>275</v>
      </c>
      <c r="B90" s="219" t="s">
        <v>276</v>
      </c>
      <c r="C90" s="219" t="s">
        <v>80</v>
      </c>
      <c r="D90" s="219" t="s">
        <v>24</v>
      </c>
      <c r="E90" s="219" t="s">
        <v>210</v>
      </c>
      <c r="F90" s="220">
        <f t="shared" si="4"/>
        <v>1125</v>
      </c>
      <c r="G90" s="221">
        <v>12.5</v>
      </c>
      <c r="H90" s="222">
        <f t="shared" si="5"/>
        <v>1575</v>
      </c>
      <c r="I90" s="223">
        <f t="shared" si="3"/>
        <v>1890</v>
      </c>
    </row>
    <row r="91" spans="1:9" ht="22.5" customHeight="1">
      <c r="A91" s="219" t="s">
        <v>275</v>
      </c>
      <c r="B91" s="219" t="s">
        <v>276</v>
      </c>
      <c r="C91" s="219" t="s">
        <v>80</v>
      </c>
      <c r="D91" s="219" t="s">
        <v>24</v>
      </c>
      <c r="E91" s="219" t="s">
        <v>277</v>
      </c>
      <c r="F91" s="220">
        <f t="shared" si="4"/>
        <v>1495.235714285718</v>
      </c>
      <c r="G91" s="223">
        <v>16.6137301587302</v>
      </c>
      <c r="H91" s="222">
        <f t="shared" si="5"/>
        <v>2093.330000000005</v>
      </c>
      <c r="I91" s="223">
        <f t="shared" si="3"/>
        <v>2511.996000000006</v>
      </c>
    </row>
    <row r="92" spans="1:9" ht="22.5" customHeight="1">
      <c r="A92" s="219" t="s">
        <v>275</v>
      </c>
      <c r="B92" s="219" t="s">
        <v>276</v>
      </c>
      <c r="C92" s="219" t="s">
        <v>80</v>
      </c>
      <c r="D92" s="219" t="s">
        <v>24</v>
      </c>
      <c r="E92" s="219" t="s">
        <v>277</v>
      </c>
      <c r="F92" s="220">
        <f t="shared" si="4"/>
        <v>1923.8071428571411</v>
      </c>
      <c r="G92" s="221">
        <v>21.3756349206349</v>
      </c>
      <c r="H92" s="222">
        <f t="shared" si="5"/>
        <v>2693.3299999999977</v>
      </c>
      <c r="I92" s="223">
        <f t="shared" si="3"/>
        <v>3231.995999999997</v>
      </c>
    </row>
    <row r="93" spans="1:9" ht="22.5" customHeight="1">
      <c r="A93" s="219" t="s">
        <v>278</v>
      </c>
      <c r="B93" s="219" t="s">
        <v>279</v>
      </c>
      <c r="C93" s="219" t="s">
        <v>80</v>
      </c>
      <c r="D93" s="219" t="s">
        <v>24</v>
      </c>
      <c r="E93" s="219" t="s">
        <v>280</v>
      </c>
      <c r="F93" s="220">
        <f t="shared" si="4"/>
        <v>660.1214285714286</v>
      </c>
      <c r="G93" s="221">
        <v>7.33468253968254</v>
      </c>
      <c r="H93" s="222">
        <f t="shared" si="5"/>
        <v>924.1700000000001</v>
      </c>
      <c r="I93" s="223">
        <f t="shared" si="3"/>
        <v>1109.0040000000001</v>
      </c>
    </row>
    <row r="94" spans="1:9" ht="22.5" customHeight="1">
      <c r="A94" s="219" t="s">
        <v>278</v>
      </c>
      <c r="B94" s="219" t="s">
        <v>279</v>
      </c>
      <c r="C94" s="219" t="s">
        <v>80</v>
      </c>
      <c r="D94" s="219" t="s">
        <v>24</v>
      </c>
      <c r="E94" s="219" t="s">
        <v>91</v>
      </c>
      <c r="F94" s="220">
        <f t="shared" si="4"/>
        <v>59.523571428571444</v>
      </c>
      <c r="G94" s="221">
        <v>0.661373015873016</v>
      </c>
      <c r="H94" s="222">
        <f t="shared" si="5"/>
        <v>83.33300000000001</v>
      </c>
      <c r="I94" s="223">
        <f t="shared" si="3"/>
        <v>99.99960000000002</v>
      </c>
    </row>
    <row r="95" spans="1:9" ht="22.5" customHeight="1">
      <c r="A95" s="219" t="s">
        <v>281</v>
      </c>
      <c r="B95" s="219" t="s">
        <v>811</v>
      </c>
      <c r="C95" s="219" t="s">
        <v>80</v>
      </c>
      <c r="D95" s="219" t="s">
        <v>24</v>
      </c>
      <c r="E95" s="219" t="s">
        <v>191</v>
      </c>
      <c r="F95" s="220">
        <f t="shared" si="4"/>
        <v>39.28571428571424</v>
      </c>
      <c r="G95" s="221">
        <v>0.436507936507936</v>
      </c>
      <c r="H95" s="222">
        <f t="shared" si="5"/>
        <v>54.999999999999936</v>
      </c>
      <c r="I95" s="223">
        <f t="shared" si="3"/>
        <v>65.99999999999991</v>
      </c>
    </row>
    <row r="96" spans="1:9" ht="22.5" customHeight="1">
      <c r="A96" s="219" t="s">
        <v>282</v>
      </c>
      <c r="B96" s="219" t="s">
        <v>276</v>
      </c>
      <c r="C96" s="219" t="s">
        <v>80</v>
      </c>
      <c r="D96" s="219" t="s">
        <v>24</v>
      </c>
      <c r="E96" s="219" t="s">
        <v>283</v>
      </c>
      <c r="F96" s="220">
        <f t="shared" si="4"/>
        <v>59.523571428571444</v>
      </c>
      <c r="G96" s="221">
        <v>0.661373015873016</v>
      </c>
      <c r="H96" s="222">
        <f t="shared" si="5"/>
        <v>83.33300000000001</v>
      </c>
      <c r="I96" s="223">
        <f t="shared" si="3"/>
        <v>99.99960000000002</v>
      </c>
    </row>
    <row r="97" spans="1:9" ht="22.5" customHeight="1">
      <c r="A97" s="219" t="s">
        <v>282</v>
      </c>
      <c r="B97" s="219" t="s">
        <v>284</v>
      </c>
      <c r="C97" s="219" t="s">
        <v>80</v>
      </c>
      <c r="D97" s="219" t="s">
        <v>24</v>
      </c>
      <c r="E97" s="219" t="s">
        <v>189</v>
      </c>
      <c r="F97" s="220">
        <f t="shared" si="4"/>
        <v>72.02142857142854</v>
      </c>
      <c r="G97" s="221">
        <v>0.800238095238095</v>
      </c>
      <c r="H97" s="222">
        <f t="shared" si="5"/>
        <v>100.82999999999997</v>
      </c>
      <c r="I97" s="223">
        <f t="shared" si="3"/>
        <v>120.99599999999995</v>
      </c>
    </row>
    <row r="98" spans="1:9" ht="22.5" customHeight="1">
      <c r="A98" s="219" t="s">
        <v>285</v>
      </c>
      <c r="B98" s="219" t="s">
        <v>284</v>
      </c>
      <c r="C98" s="219" t="s">
        <v>80</v>
      </c>
      <c r="D98" s="219" t="s">
        <v>24</v>
      </c>
      <c r="E98" s="219" t="s">
        <v>189</v>
      </c>
      <c r="F98" s="220">
        <f t="shared" si="4"/>
        <v>297.6214285714284</v>
      </c>
      <c r="G98" s="221">
        <v>3.30690476190476</v>
      </c>
      <c r="H98" s="222">
        <f t="shared" si="5"/>
        <v>416.6699999999998</v>
      </c>
      <c r="I98" s="223">
        <f t="shared" si="3"/>
        <v>500.00399999999973</v>
      </c>
    </row>
    <row r="99" spans="1:9" ht="22.5" customHeight="1">
      <c r="A99" s="219" t="s">
        <v>286</v>
      </c>
      <c r="B99" s="219" t="s">
        <v>287</v>
      </c>
      <c r="C99" s="219" t="s">
        <v>80</v>
      </c>
      <c r="D99" s="219" t="s">
        <v>24</v>
      </c>
      <c r="E99" s="219" t="s">
        <v>191</v>
      </c>
      <c r="F99" s="220">
        <f t="shared" si="4"/>
        <v>137.5000000000002</v>
      </c>
      <c r="G99" s="221">
        <v>1.52777777777778</v>
      </c>
      <c r="H99" s="222">
        <f t="shared" si="5"/>
        <v>192.50000000000026</v>
      </c>
      <c r="I99" s="223">
        <f t="shared" si="3"/>
        <v>231.00000000000028</v>
      </c>
    </row>
    <row r="100" spans="1:9" ht="22.5" customHeight="1">
      <c r="A100" s="219" t="s">
        <v>286</v>
      </c>
      <c r="B100" s="219" t="s">
        <v>287</v>
      </c>
      <c r="C100" s="219" t="s">
        <v>80</v>
      </c>
      <c r="D100" s="219" t="s">
        <v>24</v>
      </c>
      <c r="E100" s="219" t="s">
        <v>288</v>
      </c>
      <c r="F100" s="220">
        <f t="shared" si="4"/>
        <v>47.02142857142853</v>
      </c>
      <c r="G100" s="221">
        <v>0.522460317460317</v>
      </c>
      <c r="H100" s="222">
        <f t="shared" si="5"/>
        <v>65.82999999999994</v>
      </c>
      <c r="I100" s="223">
        <f t="shared" si="3"/>
        <v>78.99599999999992</v>
      </c>
    </row>
    <row r="101" spans="1:9" ht="22.5" customHeight="1">
      <c r="A101" s="219" t="s">
        <v>101</v>
      </c>
      <c r="B101" s="219" t="s">
        <v>102</v>
      </c>
      <c r="C101" s="219" t="s">
        <v>80</v>
      </c>
      <c r="D101" s="219" t="s">
        <v>24</v>
      </c>
      <c r="E101" s="219" t="s">
        <v>250</v>
      </c>
      <c r="F101" s="220">
        <f t="shared" si="4"/>
        <v>47.02142857142853</v>
      </c>
      <c r="G101" s="221">
        <v>0.522460317460317</v>
      </c>
      <c r="H101" s="222">
        <f t="shared" si="5"/>
        <v>65.82999999999994</v>
      </c>
      <c r="I101" s="223">
        <f t="shared" si="3"/>
        <v>78.99599999999992</v>
      </c>
    </row>
    <row r="102" spans="1:9" ht="22.5" customHeight="1">
      <c r="A102" s="219" t="s">
        <v>101</v>
      </c>
      <c r="B102" s="219" t="s">
        <v>102</v>
      </c>
      <c r="C102" s="219" t="s">
        <v>80</v>
      </c>
      <c r="D102" s="219" t="s">
        <v>24</v>
      </c>
      <c r="E102" s="219" t="s">
        <v>197</v>
      </c>
      <c r="F102" s="220">
        <f t="shared" si="4"/>
        <v>59.523571428571444</v>
      </c>
      <c r="G102" s="221">
        <v>0.661373015873016</v>
      </c>
      <c r="H102" s="222">
        <f t="shared" si="5"/>
        <v>83.33300000000001</v>
      </c>
      <c r="I102" s="223">
        <f t="shared" si="3"/>
        <v>99.99960000000002</v>
      </c>
    </row>
    <row r="103" spans="1:9" ht="22.5" customHeight="1">
      <c r="A103" s="219" t="s">
        <v>101</v>
      </c>
      <c r="B103" s="219" t="s">
        <v>102</v>
      </c>
      <c r="C103" s="219" t="s">
        <v>80</v>
      </c>
      <c r="D103" s="219" t="s">
        <v>24</v>
      </c>
      <c r="E103" s="219" t="s">
        <v>257</v>
      </c>
      <c r="F103" s="220">
        <f t="shared" si="4"/>
        <v>88.09285714285716</v>
      </c>
      <c r="G103" s="221">
        <v>0.978809523809524</v>
      </c>
      <c r="H103" s="222">
        <f t="shared" si="5"/>
        <v>123.33000000000003</v>
      </c>
      <c r="I103" s="223">
        <f t="shared" si="3"/>
        <v>147.99600000000004</v>
      </c>
    </row>
    <row r="104" spans="1:9" ht="22.5" customHeight="1">
      <c r="A104" s="219" t="s">
        <v>289</v>
      </c>
      <c r="B104" s="219" t="s">
        <v>290</v>
      </c>
      <c r="C104" s="219" t="s">
        <v>80</v>
      </c>
      <c r="D104" s="219" t="s">
        <v>24</v>
      </c>
      <c r="E104" s="219" t="s">
        <v>31</v>
      </c>
      <c r="F104" s="220">
        <f t="shared" si="4"/>
        <v>101.7857142857142</v>
      </c>
      <c r="G104" s="221">
        <v>1.13095238095238</v>
      </c>
      <c r="H104" s="222">
        <f t="shared" si="5"/>
        <v>142.4999999999999</v>
      </c>
      <c r="I104" s="223">
        <f t="shared" si="3"/>
        <v>170.99999999999986</v>
      </c>
    </row>
    <row r="105" spans="1:9" ht="22.5" customHeight="1">
      <c r="A105" s="219" t="s">
        <v>291</v>
      </c>
      <c r="B105" s="219" t="s">
        <v>290</v>
      </c>
      <c r="C105" s="219" t="s">
        <v>80</v>
      </c>
      <c r="D105" s="219" t="s">
        <v>24</v>
      </c>
      <c r="E105" s="219" t="s">
        <v>241</v>
      </c>
      <c r="F105" s="220">
        <f t="shared" si="4"/>
        <v>104.7642857142858</v>
      </c>
      <c r="G105" s="221">
        <v>1.16404761904762</v>
      </c>
      <c r="H105" s="222">
        <f t="shared" si="5"/>
        <v>146.67000000000013</v>
      </c>
      <c r="I105" s="223">
        <f t="shared" si="3"/>
        <v>176.00400000000016</v>
      </c>
    </row>
    <row r="106" spans="1:9" ht="22.5" customHeight="1">
      <c r="A106" s="219" t="s">
        <v>292</v>
      </c>
      <c r="B106" s="219" t="s">
        <v>290</v>
      </c>
      <c r="C106" s="219" t="s">
        <v>80</v>
      </c>
      <c r="D106" s="219" t="s">
        <v>24</v>
      </c>
      <c r="E106" s="219" t="s">
        <v>232</v>
      </c>
      <c r="F106" s="220">
        <f t="shared" si="4"/>
        <v>47.02142857142853</v>
      </c>
      <c r="G106" s="221">
        <v>0.522460317460317</v>
      </c>
      <c r="H106" s="222">
        <f t="shared" si="5"/>
        <v>65.82999999999994</v>
      </c>
      <c r="I106" s="223">
        <f t="shared" si="3"/>
        <v>78.99599999999992</v>
      </c>
    </row>
    <row r="107" spans="1:9" ht="22.5" customHeight="1">
      <c r="A107" s="219" t="s">
        <v>103</v>
      </c>
      <c r="B107" s="219" t="s">
        <v>104</v>
      </c>
      <c r="C107" s="219" t="s">
        <v>80</v>
      </c>
      <c r="D107" s="219" t="s">
        <v>24</v>
      </c>
      <c r="E107" s="219" t="s">
        <v>293</v>
      </c>
      <c r="F107" s="220">
        <f t="shared" si="4"/>
        <v>608.9285714285718</v>
      </c>
      <c r="G107" s="221">
        <v>6.76587301587302</v>
      </c>
      <c r="H107" s="222">
        <f t="shared" si="5"/>
        <v>852.5000000000006</v>
      </c>
      <c r="I107" s="223">
        <f t="shared" si="3"/>
        <v>1023.0000000000007</v>
      </c>
    </row>
    <row r="108" spans="1:9" ht="22.5" customHeight="1">
      <c r="A108" s="219" t="s">
        <v>294</v>
      </c>
      <c r="B108" s="219" t="s">
        <v>295</v>
      </c>
      <c r="C108" s="219" t="s">
        <v>80</v>
      </c>
      <c r="D108" s="219" t="s">
        <v>24</v>
      </c>
      <c r="E108" s="219" t="s">
        <v>296</v>
      </c>
      <c r="F108" s="220">
        <f t="shared" si="4"/>
        <v>527.9785714285713</v>
      </c>
      <c r="G108" s="221">
        <v>5.86642857142857</v>
      </c>
      <c r="H108" s="222">
        <f t="shared" si="5"/>
        <v>739.1699999999998</v>
      </c>
      <c r="I108" s="223">
        <f t="shared" si="3"/>
        <v>887.0039999999998</v>
      </c>
    </row>
    <row r="109" spans="1:9" ht="22.5" customHeight="1">
      <c r="A109" s="219" t="s">
        <v>294</v>
      </c>
      <c r="B109" s="219" t="s">
        <v>295</v>
      </c>
      <c r="C109" s="219" t="s">
        <v>80</v>
      </c>
      <c r="D109" s="219" t="s">
        <v>24</v>
      </c>
      <c r="E109" s="219" t="s">
        <v>191</v>
      </c>
      <c r="F109" s="220">
        <f t="shared" si="4"/>
        <v>61.907142857142865</v>
      </c>
      <c r="G109" s="221">
        <v>0.687857142857143</v>
      </c>
      <c r="H109" s="222">
        <f t="shared" si="5"/>
        <v>86.67000000000002</v>
      </c>
      <c r="I109" s="223">
        <f t="shared" si="3"/>
        <v>104.00400000000002</v>
      </c>
    </row>
    <row r="110" spans="1:9" ht="22.5" customHeight="1">
      <c r="A110" s="219" t="s">
        <v>297</v>
      </c>
      <c r="B110" s="219" t="s">
        <v>295</v>
      </c>
      <c r="C110" s="219" t="s">
        <v>80</v>
      </c>
      <c r="D110" s="219" t="s">
        <v>24</v>
      </c>
      <c r="E110" s="219" t="s">
        <v>191</v>
      </c>
      <c r="F110" s="220">
        <f t="shared" si="4"/>
        <v>61.907142857142865</v>
      </c>
      <c r="G110" s="221">
        <v>0.687857142857143</v>
      </c>
      <c r="H110" s="222">
        <f t="shared" si="5"/>
        <v>86.67000000000002</v>
      </c>
      <c r="I110" s="223">
        <f>H110*1.2</f>
        <v>104.00400000000002</v>
      </c>
    </row>
    <row r="111" spans="1:9" ht="22.5" customHeight="1">
      <c r="A111" s="219" t="s">
        <v>297</v>
      </c>
      <c r="B111" s="219" t="s">
        <v>295</v>
      </c>
      <c r="C111" s="219" t="s">
        <v>80</v>
      </c>
      <c r="D111" s="219" t="s">
        <v>84</v>
      </c>
      <c r="E111" s="219" t="s">
        <v>191</v>
      </c>
      <c r="F111" s="220">
        <f t="shared" si="4"/>
        <v>69.04999999999998</v>
      </c>
      <c r="G111" s="221">
        <v>0.767222222222222</v>
      </c>
      <c r="H111" s="222">
        <f t="shared" si="5"/>
        <v>96.66999999999997</v>
      </c>
      <c r="I111" s="223">
        <f>H111*1.2</f>
        <v>116.00399999999996</v>
      </c>
    </row>
    <row r="112" spans="1:9" ht="22.5" customHeight="1">
      <c r="A112" s="219" t="s">
        <v>297</v>
      </c>
      <c r="B112" s="219" t="s">
        <v>295</v>
      </c>
      <c r="C112" s="219" t="s">
        <v>80</v>
      </c>
      <c r="D112" s="219" t="s">
        <v>24</v>
      </c>
      <c r="E112" s="219" t="s">
        <v>222</v>
      </c>
      <c r="F112" s="220">
        <f t="shared" si="4"/>
        <v>259.52142857142866</v>
      </c>
      <c r="G112" s="221">
        <v>2.88357142857143</v>
      </c>
      <c r="H112" s="222">
        <f t="shared" si="5"/>
        <v>363.33000000000015</v>
      </c>
      <c r="I112" s="223">
        <f>H112*1.2</f>
        <v>435.99600000000015</v>
      </c>
    </row>
    <row r="113" spans="1:9" ht="22.5" customHeight="1">
      <c r="A113" s="219" t="s">
        <v>298</v>
      </c>
      <c r="B113" s="219" t="s">
        <v>299</v>
      </c>
      <c r="C113" s="219" t="s">
        <v>80</v>
      </c>
      <c r="D113" s="219" t="s">
        <v>24</v>
      </c>
      <c r="E113" s="219" t="s">
        <v>280</v>
      </c>
      <c r="F113" s="220">
        <f t="shared" si="4"/>
        <v>660.1214285714286</v>
      </c>
      <c r="G113" s="221">
        <v>7.33468253968254</v>
      </c>
      <c r="H113" s="222">
        <f t="shared" si="5"/>
        <v>924.1700000000001</v>
      </c>
      <c r="I113" s="223">
        <f>H113*1.2</f>
        <v>1109.0040000000001</v>
      </c>
    </row>
    <row r="114" spans="1:9" ht="22.5" customHeight="1">
      <c r="A114" s="219" t="s">
        <v>298</v>
      </c>
      <c r="B114" s="219" t="s">
        <v>299</v>
      </c>
      <c r="C114" s="219" t="s">
        <v>80</v>
      </c>
      <c r="D114" s="219" t="s">
        <v>24</v>
      </c>
      <c r="E114" s="219" t="s">
        <v>210</v>
      </c>
      <c r="F114" s="220">
        <f t="shared" si="4"/>
        <v>527.9785714285713</v>
      </c>
      <c r="G114" s="221">
        <v>5.86642857142857</v>
      </c>
      <c r="H114" s="222">
        <f t="shared" si="5"/>
        <v>739.1699999999998</v>
      </c>
      <c r="I114" s="223">
        <f>H114*1.2</f>
        <v>887.0039999999998</v>
      </c>
    </row>
    <row r="115" spans="1:9" ht="22.5" customHeight="1">
      <c r="A115" s="219" t="s">
        <v>298</v>
      </c>
      <c r="B115" s="219" t="s">
        <v>299</v>
      </c>
      <c r="C115" s="219" t="s">
        <v>80</v>
      </c>
      <c r="D115" s="219" t="s">
        <v>84</v>
      </c>
      <c r="E115" s="219" t="s">
        <v>191</v>
      </c>
      <c r="F115" s="220">
        <f t="shared" si="4"/>
        <v>72.02142857142854</v>
      </c>
      <c r="G115" s="221">
        <v>0.800238095238095</v>
      </c>
      <c r="H115" s="222">
        <f t="shared" si="5"/>
        <v>100.82999999999997</v>
      </c>
      <c r="I115" s="223">
        <v>121</v>
      </c>
    </row>
    <row r="116" spans="1:9" ht="22.5" customHeight="1">
      <c r="A116" s="219" t="s">
        <v>300</v>
      </c>
      <c r="B116" s="219" t="s">
        <v>301</v>
      </c>
      <c r="C116" s="219" t="s">
        <v>80</v>
      </c>
      <c r="D116" s="219" t="s">
        <v>24</v>
      </c>
      <c r="E116" s="219" t="s">
        <v>191</v>
      </c>
      <c r="F116" s="220">
        <f t="shared" si="4"/>
        <v>72.02142857142854</v>
      </c>
      <c r="G116" s="221">
        <v>0.800238095238095</v>
      </c>
      <c r="H116" s="222">
        <f t="shared" si="5"/>
        <v>100.82999999999997</v>
      </c>
      <c r="I116" s="223">
        <f aca="true" t="shared" si="6" ref="I116:I129">H116*1.2</f>
        <v>120.99599999999995</v>
      </c>
    </row>
    <row r="117" spans="1:9" ht="22.5" customHeight="1">
      <c r="A117" s="219" t="s">
        <v>302</v>
      </c>
      <c r="B117" s="219" t="s">
        <v>303</v>
      </c>
      <c r="C117" s="219" t="s">
        <v>80</v>
      </c>
      <c r="D117" s="219" t="s">
        <v>84</v>
      </c>
      <c r="E117" s="219" t="s">
        <v>88</v>
      </c>
      <c r="F117" s="220">
        <f t="shared" si="4"/>
        <v>82.73571428571427</v>
      </c>
      <c r="G117" s="221">
        <v>0.919285714285714</v>
      </c>
      <c r="H117" s="222">
        <f t="shared" si="5"/>
        <v>115.82999999999997</v>
      </c>
      <c r="I117" s="223">
        <f t="shared" si="6"/>
        <v>138.99599999999995</v>
      </c>
    </row>
    <row r="118" spans="1:9" ht="22.5" customHeight="1">
      <c r="A118" s="219" t="s">
        <v>302</v>
      </c>
      <c r="B118" s="219" t="s">
        <v>303</v>
      </c>
      <c r="C118" s="219" t="s">
        <v>80</v>
      </c>
      <c r="D118" s="219" t="s">
        <v>24</v>
      </c>
      <c r="E118" s="219" t="s">
        <v>309</v>
      </c>
      <c r="F118" s="220">
        <f t="shared" si="4"/>
        <v>154.1642857142859</v>
      </c>
      <c r="G118" s="221">
        <v>1.71293650793651</v>
      </c>
      <c r="H118" s="222">
        <f t="shared" si="5"/>
        <v>215.83000000000027</v>
      </c>
      <c r="I118" s="223">
        <f t="shared" si="6"/>
        <v>258.9960000000003</v>
      </c>
    </row>
    <row r="119" spans="1:9" ht="22.5" customHeight="1">
      <c r="A119" s="219" t="s">
        <v>304</v>
      </c>
      <c r="B119" s="219" t="s">
        <v>79</v>
      </c>
      <c r="C119" s="219" t="s">
        <v>80</v>
      </c>
      <c r="D119" s="219" t="s">
        <v>24</v>
      </c>
      <c r="E119" s="219" t="s">
        <v>30</v>
      </c>
      <c r="F119" s="220">
        <f t="shared" si="4"/>
        <v>80.94999999999996</v>
      </c>
      <c r="G119" s="221">
        <v>0.899444444444444</v>
      </c>
      <c r="H119" s="222">
        <f t="shared" si="5"/>
        <v>113.32999999999996</v>
      </c>
      <c r="I119" s="223">
        <f t="shared" si="6"/>
        <v>135.99599999999995</v>
      </c>
    </row>
    <row r="120" spans="1:9" ht="22.5" customHeight="1">
      <c r="A120" s="219" t="s">
        <v>304</v>
      </c>
      <c r="B120" s="219" t="s">
        <v>79</v>
      </c>
      <c r="C120" s="219" t="s">
        <v>80</v>
      </c>
      <c r="D120" s="219" t="s">
        <v>24</v>
      </c>
      <c r="E120" s="219" t="s">
        <v>305</v>
      </c>
      <c r="F120" s="220">
        <f t="shared" si="4"/>
        <v>152.978571428571</v>
      </c>
      <c r="G120" s="221">
        <v>1.6997619047619</v>
      </c>
      <c r="H120" s="222">
        <f t="shared" si="5"/>
        <v>214.1699999999994</v>
      </c>
      <c r="I120" s="223">
        <f t="shared" si="6"/>
        <v>257.0039999999993</v>
      </c>
    </row>
    <row r="121" spans="1:9" ht="22.5" customHeight="1">
      <c r="A121" s="219" t="s">
        <v>306</v>
      </c>
      <c r="B121" s="219" t="s">
        <v>307</v>
      </c>
      <c r="C121" s="219" t="s">
        <v>80</v>
      </c>
      <c r="D121" s="219" t="s">
        <v>24</v>
      </c>
      <c r="E121" s="219" t="s">
        <v>305</v>
      </c>
      <c r="F121" s="220">
        <f t="shared" si="4"/>
        <v>1125</v>
      </c>
      <c r="G121" s="221">
        <v>12.5</v>
      </c>
      <c r="H121" s="222">
        <f t="shared" si="5"/>
        <v>1575</v>
      </c>
      <c r="I121" s="223">
        <f t="shared" si="6"/>
        <v>1890</v>
      </c>
    </row>
    <row r="122" spans="1:9" ht="22.5" customHeight="1">
      <c r="A122" s="219" t="s">
        <v>306</v>
      </c>
      <c r="B122" s="219" t="s">
        <v>307</v>
      </c>
      <c r="C122" s="219" t="s">
        <v>80</v>
      </c>
      <c r="D122" s="219" t="s">
        <v>24</v>
      </c>
      <c r="E122" s="219" t="s">
        <v>305</v>
      </c>
      <c r="F122" s="220">
        <f t="shared" si="4"/>
        <v>1885.8142857142889</v>
      </c>
      <c r="G122" s="221">
        <v>20.9534920634921</v>
      </c>
      <c r="H122" s="222">
        <f t="shared" si="5"/>
        <v>2640.1400000000044</v>
      </c>
      <c r="I122" s="223">
        <f t="shared" si="6"/>
        <v>3168.168000000005</v>
      </c>
    </row>
    <row r="123" spans="1:9" ht="22.5" customHeight="1">
      <c r="A123" s="219" t="s">
        <v>78</v>
      </c>
      <c r="B123" s="219" t="s">
        <v>79</v>
      </c>
      <c r="C123" s="219" t="s">
        <v>80</v>
      </c>
      <c r="D123" s="219" t="s">
        <v>24</v>
      </c>
      <c r="E123" s="219" t="s">
        <v>308</v>
      </c>
      <c r="F123" s="220">
        <f t="shared" si="4"/>
        <v>81.54999999999998</v>
      </c>
      <c r="G123" s="221">
        <v>0.906111111111111</v>
      </c>
      <c r="H123" s="222">
        <f t="shared" si="5"/>
        <v>114.16999999999999</v>
      </c>
      <c r="I123" s="223">
        <f t="shared" si="6"/>
        <v>137.004</v>
      </c>
    </row>
    <row r="124" spans="1:9" ht="22.5" customHeight="1">
      <c r="A124" s="219" t="s">
        <v>78</v>
      </c>
      <c r="B124" s="219" t="s">
        <v>79</v>
      </c>
      <c r="C124" s="219" t="s">
        <v>80</v>
      </c>
      <c r="D124" s="219" t="s">
        <v>24</v>
      </c>
      <c r="E124" s="219" t="s">
        <v>257</v>
      </c>
      <c r="F124" s="220">
        <f t="shared" si="4"/>
        <v>60.71428571428575</v>
      </c>
      <c r="G124" s="221">
        <v>0.674603174603175</v>
      </c>
      <c r="H124" s="222">
        <f t="shared" si="5"/>
        <v>85.00000000000004</v>
      </c>
      <c r="I124" s="223">
        <f t="shared" si="6"/>
        <v>102.00000000000004</v>
      </c>
    </row>
    <row r="125" spans="1:11" ht="22.5" customHeight="1">
      <c r="A125" s="219" t="s">
        <v>78</v>
      </c>
      <c r="B125" s="219" t="s">
        <v>79</v>
      </c>
      <c r="C125" s="219" t="s">
        <v>80</v>
      </c>
      <c r="D125" s="219" t="s">
        <v>24</v>
      </c>
      <c r="E125" s="219" t="s">
        <v>197</v>
      </c>
      <c r="F125" s="220">
        <f t="shared" si="4"/>
        <v>41.07142857142854</v>
      </c>
      <c r="G125" s="221">
        <v>0.456349206349206</v>
      </c>
      <c r="H125" s="222">
        <f t="shared" si="5"/>
        <v>57.49999999999996</v>
      </c>
      <c r="I125" s="223">
        <f t="shared" si="6"/>
        <v>68.99999999999994</v>
      </c>
      <c r="K125">
        <v>1575</v>
      </c>
    </row>
    <row r="126" spans="1:9" ht="22.5" customHeight="1">
      <c r="A126" s="219" t="s">
        <v>78</v>
      </c>
      <c r="B126" s="219" t="s">
        <v>79</v>
      </c>
      <c r="C126" s="219" t="s">
        <v>80</v>
      </c>
      <c r="D126" s="219" t="s">
        <v>24</v>
      </c>
      <c r="E126" s="219" t="s">
        <v>309</v>
      </c>
      <c r="F126" s="220">
        <f t="shared" si="4"/>
        <v>30.47857142857146</v>
      </c>
      <c r="G126" s="221">
        <v>0.338650793650794</v>
      </c>
      <c r="H126" s="222">
        <f t="shared" si="5"/>
        <v>42.670000000000044</v>
      </c>
      <c r="I126" s="223">
        <f t="shared" si="6"/>
        <v>51.20400000000005</v>
      </c>
    </row>
    <row r="127" spans="1:9" ht="22.5" customHeight="1">
      <c r="A127" s="219" t="s">
        <v>78</v>
      </c>
      <c r="B127" s="219" t="s">
        <v>79</v>
      </c>
      <c r="C127" s="219" t="s">
        <v>80</v>
      </c>
      <c r="D127" s="219" t="s">
        <v>24</v>
      </c>
      <c r="E127" s="219" t="s">
        <v>91</v>
      </c>
      <c r="F127" s="220">
        <f t="shared" si="4"/>
        <v>20.835714285714328</v>
      </c>
      <c r="G127" s="221">
        <v>0.231507936507937</v>
      </c>
      <c r="H127" s="222">
        <f t="shared" si="5"/>
        <v>29.170000000000062</v>
      </c>
      <c r="I127" s="223">
        <f t="shared" si="6"/>
        <v>35.004000000000076</v>
      </c>
    </row>
    <row r="128" spans="1:9" ht="22.5" customHeight="1">
      <c r="A128" s="219" t="s">
        <v>310</v>
      </c>
      <c r="B128" s="219" t="s">
        <v>79</v>
      </c>
      <c r="C128" s="219" t="s">
        <v>80</v>
      </c>
      <c r="D128" s="219" t="s">
        <v>24</v>
      </c>
      <c r="E128" s="219" t="s">
        <v>293</v>
      </c>
      <c r="F128" s="220">
        <f t="shared" si="4"/>
        <v>353.392857142857</v>
      </c>
      <c r="G128" s="221">
        <v>3.9265873015873</v>
      </c>
      <c r="H128" s="222">
        <f t="shared" si="5"/>
        <v>494.74999999999983</v>
      </c>
      <c r="I128" s="223">
        <f t="shared" si="6"/>
        <v>593.6999999999998</v>
      </c>
    </row>
    <row r="129" spans="1:9" ht="22.5" customHeight="1">
      <c r="A129" s="219" t="s">
        <v>109</v>
      </c>
      <c r="B129" s="219" t="s">
        <v>110</v>
      </c>
      <c r="C129" s="219" t="s">
        <v>80</v>
      </c>
      <c r="D129" s="219" t="s">
        <v>24</v>
      </c>
      <c r="E129" s="219" t="s">
        <v>189</v>
      </c>
      <c r="F129" s="220">
        <f t="shared" si="4"/>
        <v>53.57142857142855</v>
      </c>
      <c r="G129" s="221">
        <v>0.595238095238095</v>
      </c>
      <c r="H129" s="222">
        <f t="shared" si="5"/>
        <v>74.99999999999997</v>
      </c>
      <c r="I129" s="223">
        <f t="shared" si="6"/>
        <v>89.99999999999996</v>
      </c>
    </row>
    <row r="130" spans="1:9" ht="22.5" customHeight="1">
      <c r="A130" s="219" t="s">
        <v>311</v>
      </c>
      <c r="B130" s="219" t="s">
        <v>312</v>
      </c>
      <c r="C130" s="219" t="s">
        <v>57</v>
      </c>
      <c r="D130" s="219" t="s">
        <v>84</v>
      </c>
      <c r="E130" s="219" t="s">
        <v>313</v>
      </c>
      <c r="F130" s="220">
        <f t="shared" si="4"/>
        <v>81.54999999999998</v>
      </c>
      <c r="G130" s="221">
        <v>0.906111111111111</v>
      </c>
      <c r="H130" s="222">
        <f t="shared" si="5"/>
        <v>114.16999999999999</v>
      </c>
      <c r="I130" s="223">
        <v>137</v>
      </c>
    </row>
    <row r="131" spans="1:9" ht="22.5" customHeight="1">
      <c r="A131" s="219" t="s">
        <v>314</v>
      </c>
      <c r="B131" s="219" t="s">
        <v>312</v>
      </c>
      <c r="C131" s="219" t="s">
        <v>57</v>
      </c>
      <c r="D131" s="219" t="s">
        <v>24</v>
      </c>
      <c r="E131" s="219" t="s">
        <v>30</v>
      </c>
      <c r="F131" s="220">
        <f t="shared" si="4"/>
        <v>62.49999999999996</v>
      </c>
      <c r="G131" s="221">
        <v>0.694444444444444</v>
      </c>
      <c r="H131" s="222">
        <f t="shared" si="5"/>
        <v>87.49999999999994</v>
      </c>
      <c r="I131" s="223">
        <f aca="true" t="shared" si="7" ref="I131:I153">H131*1.2</f>
        <v>104.99999999999993</v>
      </c>
    </row>
    <row r="132" spans="1:9" ht="22.5" customHeight="1">
      <c r="A132" s="219" t="s">
        <v>314</v>
      </c>
      <c r="B132" s="219" t="s">
        <v>312</v>
      </c>
      <c r="C132" s="219" t="s">
        <v>57</v>
      </c>
      <c r="D132" s="219" t="s">
        <v>24</v>
      </c>
      <c r="E132" s="219" t="s">
        <v>222</v>
      </c>
      <c r="F132" s="220">
        <f t="shared" si="4"/>
        <v>81.54999999999998</v>
      </c>
      <c r="G132" s="221">
        <v>0.906111111111111</v>
      </c>
      <c r="H132" s="222">
        <f t="shared" si="5"/>
        <v>114.16999999999999</v>
      </c>
      <c r="I132" s="223">
        <f t="shared" si="7"/>
        <v>137.004</v>
      </c>
    </row>
    <row r="133" spans="1:9" ht="22.5" customHeight="1">
      <c r="A133" s="219" t="s">
        <v>812</v>
      </c>
      <c r="B133" s="219" t="s">
        <v>312</v>
      </c>
      <c r="C133" s="219" t="s">
        <v>57</v>
      </c>
      <c r="D133" s="219" t="s">
        <v>24</v>
      </c>
      <c r="E133" s="219" t="s">
        <v>222</v>
      </c>
      <c r="F133" s="220">
        <f t="shared" si="4"/>
        <v>224.407142857143</v>
      </c>
      <c r="G133" s="221">
        <v>2.4934126984127</v>
      </c>
      <c r="H133" s="222">
        <f t="shared" si="5"/>
        <v>314.1700000000002</v>
      </c>
      <c r="I133" s="223">
        <f t="shared" si="7"/>
        <v>377.0040000000002</v>
      </c>
    </row>
    <row r="134" spans="1:9" ht="22.5" customHeight="1">
      <c r="A134" s="219" t="s">
        <v>315</v>
      </c>
      <c r="B134" s="219" t="s">
        <v>316</v>
      </c>
      <c r="C134" s="219" t="s">
        <v>57</v>
      </c>
      <c r="D134" s="219" t="s">
        <v>24</v>
      </c>
      <c r="E134" s="219" t="s">
        <v>233</v>
      </c>
      <c r="F134" s="220">
        <f t="shared" si="4"/>
        <v>61.907142857142865</v>
      </c>
      <c r="G134" s="221">
        <v>0.687857142857143</v>
      </c>
      <c r="H134" s="222">
        <f t="shared" si="5"/>
        <v>86.67000000000002</v>
      </c>
      <c r="I134" s="223">
        <f t="shared" si="7"/>
        <v>104.00400000000002</v>
      </c>
    </row>
    <row r="135" spans="1:9" ht="22.5" customHeight="1">
      <c r="A135" s="219" t="s">
        <v>315</v>
      </c>
      <c r="B135" s="219" t="s">
        <v>316</v>
      </c>
      <c r="C135" s="219" t="s">
        <v>57</v>
      </c>
      <c r="D135" s="219" t="s">
        <v>24</v>
      </c>
      <c r="E135" s="219" t="s">
        <v>191</v>
      </c>
      <c r="F135" s="220">
        <f t="shared" si="4"/>
        <v>41.07142857142854</v>
      </c>
      <c r="G135" s="221">
        <v>0.456349206349206</v>
      </c>
      <c r="H135" s="222">
        <f t="shared" si="5"/>
        <v>57.49999999999996</v>
      </c>
      <c r="I135" s="223">
        <f t="shared" si="7"/>
        <v>68.99999999999994</v>
      </c>
    </row>
    <row r="136" spans="1:9" ht="22.5" customHeight="1">
      <c r="A136" s="219" t="s">
        <v>317</v>
      </c>
      <c r="B136" s="219" t="s">
        <v>316</v>
      </c>
      <c r="C136" s="219" t="s">
        <v>57</v>
      </c>
      <c r="D136" s="219" t="s">
        <v>24</v>
      </c>
      <c r="E136" s="219" t="s">
        <v>30</v>
      </c>
      <c r="F136" s="220">
        <f t="shared" si="4"/>
        <v>53.57142857142855</v>
      </c>
      <c r="G136" s="221">
        <v>0.595238095238095</v>
      </c>
      <c r="H136" s="222">
        <f t="shared" si="5"/>
        <v>74.99999999999997</v>
      </c>
      <c r="I136" s="223">
        <f t="shared" si="7"/>
        <v>89.99999999999996</v>
      </c>
    </row>
    <row r="137" spans="1:9" ht="22.5" customHeight="1">
      <c r="A137" s="219" t="s">
        <v>813</v>
      </c>
      <c r="B137" s="219" t="s">
        <v>606</v>
      </c>
      <c r="C137" s="219" t="s">
        <v>57</v>
      </c>
      <c r="D137" s="219" t="s">
        <v>24</v>
      </c>
      <c r="E137" s="219" t="s">
        <v>250</v>
      </c>
      <c r="F137" s="220">
        <f aca="true" t="shared" si="8" ref="F137:F191">90*G137</f>
        <v>53.57142857142855</v>
      </c>
      <c r="G137" s="221">
        <v>0.595238095238095</v>
      </c>
      <c r="H137" s="222">
        <f t="shared" si="5"/>
        <v>74.99999999999997</v>
      </c>
      <c r="I137" s="223">
        <f t="shared" si="7"/>
        <v>89.99999999999996</v>
      </c>
    </row>
    <row r="138" spans="1:9" ht="22.5" customHeight="1">
      <c r="A138" s="219" t="s">
        <v>318</v>
      </c>
      <c r="B138" s="219" t="s">
        <v>319</v>
      </c>
      <c r="C138" s="219" t="s">
        <v>57</v>
      </c>
      <c r="D138" s="219" t="s">
        <v>24</v>
      </c>
      <c r="E138" s="219" t="s">
        <v>250</v>
      </c>
      <c r="F138" s="220">
        <f t="shared" si="8"/>
        <v>53.57142857142855</v>
      </c>
      <c r="G138" s="221">
        <v>0.595238095238095</v>
      </c>
      <c r="H138" s="222">
        <f t="shared" si="5"/>
        <v>74.99999999999997</v>
      </c>
      <c r="I138" s="223">
        <f t="shared" si="7"/>
        <v>89.99999999999996</v>
      </c>
    </row>
    <row r="139" spans="1:9" ht="22.5" customHeight="1">
      <c r="A139" s="219" t="s">
        <v>320</v>
      </c>
      <c r="B139" s="219" t="s">
        <v>321</v>
      </c>
      <c r="C139" s="219" t="s">
        <v>57</v>
      </c>
      <c r="D139" s="219" t="s">
        <v>24</v>
      </c>
      <c r="E139" s="219" t="s">
        <v>250</v>
      </c>
      <c r="F139" s="220">
        <f t="shared" si="8"/>
        <v>81.54999999999998</v>
      </c>
      <c r="G139" s="221">
        <v>0.906111111111111</v>
      </c>
      <c r="H139" s="222">
        <f t="shared" si="5"/>
        <v>114.16999999999999</v>
      </c>
      <c r="I139" s="223">
        <f t="shared" si="7"/>
        <v>137.004</v>
      </c>
    </row>
    <row r="140" spans="1:9" ht="22.5" customHeight="1">
      <c r="A140" s="219" t="s">
        <v>322</v>
      </c>
      <c r="B140" s="219" t="s">
        <v>814</v>
      </c>
      <c r="C140" s="219" t="s">
        <v>57</v>
      </c>
      <c r="D140" s="219" t="s">
        <v>24</v>
      </c>
      <c r="E140" s="219" t="s">
        <v>250</v>
      </c>
      <c r="F140" s="220">
        <f t="shared" si="8"/>
        <v>53.57142857142855</v>
      </c>
      <c r="G140" s="221">
        <v>0.595238095238095</v>
      </c>
      <c r="H140" s="222">
        <f t="shared" si="5"/>
        <v>74.99999999999997</v>
      </c>
      <c r="I140" s="223">
        <f t="shared" si="7"/>
        <v>89.99999999999996</v>
      </c>
    </row>
    <row r="141" spans="1:9" ht="22.5" customHeight="1">
      <c r="A141" s="219" t="s">
        <v>323</v>
      </c>
      <c r="B141" s="219" t="s">
        <v>814</v>
      </c>
      <c r="C141" s="219" t="s">
        <v>57</v>
      </c>
      <c r="D141" s="219" t="s">
        <v>24</v>
      </c>
      <c r="E141" s="219" t="s">
        <v>91</v>
      </c>
      <c r="F141" s="220">
        <f t="shared" si="8"/>
        <v>81.54999999999998</v>
      </c>
      <c r="G141" s="221">
        <v>0.906111111111111</v>
      </c>
      <c r="H141" s="222">
        <f aca="true" t="shared" si="9" ref="H141:H191">126*G141</f>
        <v>114.16999999999999</v>
      </c>
      <c r="I141" s="223">
        <f t="shared" si="7"/>
        <v>137.004</v>
      </c>
    </row>
    <row r="142" spans="1:9" ht="22.5" customHeight="1">
      <c r="A142" s="219" t="s">
        <v>324</v>
      </c>
      <c r="B142" s="219" t="s">
        <v>814</v>
      </c>
      <c r="C142" s="219" t="s">
        <v>57</v>
      </c>
      <c r="D142" s="219" t="s">
        <v>24</v>
      </c>
      <c r="E142" s="219" t="s">
        <v>250</v>
      </c>
      <c r="F142" s="220">
        <f t="shared" si="8"/>
        <v>30.35714285714283</v>
      </c>
      <c r="G142" s="221">
        <v>0.337301587301587</v>
      </c>
      <c r="H142" s="222">
        <f t="shared" si="9"/>
        <v>42.49999999999996</v>
      </c>
      <c r="I142" s="223">
        <f t="shared" si="7"/>
        <v>50.99999999999995</v>
      </c>
    </row>
    <row r="143" spans="1:9" ht="22.5" customHeight="1">
      <c r="A143" s="219" t="s">
        <v>325</v>
      </c>
      <c r="B143" s="219" t="s">
        <v>326</v>
      </c>
      <c r="C143" s="219" t="s">
        <v>57</v>
      </c>
      <c r="D143" s="219" t="s">
        <v>24</v>
      </c>
      <c r="E143" s="219" t="s">
        <v>88</v>
      </c>
      <c r="F143" s="220">
        <f t="shared" si="8"/>
        <v>41.07142857142854</v>
      </c>
      <c r="G143" s="221">
        <v>0.456349206349206</v>
      </c>
      <c r="H143" s="222">
        <f t="shared" si="9"/>
        <v>57.49999999999996</v>
      </c>
      <c r="I143" s="223">
        <f t="shared" si="7"/>
        <v>68.99999999999994</v>
      </c>
    </row>
    <row r="144" spans="1:9" ht="22.5" customHeight="1">
      <c r="A144" s="219" t="s">
        <v>325</v>
      </c>
      <c r="B144" s="219" t="s">
        <v>326</v>
      </c>
      <c r="C144" s="219" t="s">
        <v>57</v>
      </c>
      <c r="D144" s="219" t="s">
        <v>24</v>
      </c>
      <c r="E144" s="219" t="s">
        <v>327</v>
      </c>
      <c r="F144" s="220">
        <f t="shared" si="8"/>
        <v>51.19285714285716</v>
      </c>
      <c r="G144" s="221">
        <v>0.568809523809524</v>
      </c>
      <c r="H144" s="222">
        <f t="shared" si="9"/>
        <v>71.67000000000002</v>
      </c>
      <c r="I144" s="223">
        <f t="shared" si="7"/>
        <v>86.00400000000002</v>
      </c>
    </row>
    <row r="145" spans="1:9" ht="22.5" customHeight="1">
      <c r="A145" s="219" t="s">
        <v>328</v>
      </c>
      <c r="B145" s="219" t="s">
        <v>329</v>
      </c>
      <c r="C145" s="219" t="s">
        <v>57</v>
      </c>
      <c r="D145" s="219" t="s">
        <v>24</v>
      </c>
      <c r="E145" s="219" t="s">
        <v>330</v>
      </c>
      <c r="F145" s="220">
        <f t="shared" si="8"/>
        <v>60.71428571428575</v>
      </c>
      <c r="G145" s="221">
        <v>0.674603174603175</v>
      </c>
      <c r="H145" s="222">
        <f t="shared" si="9"/>
        <v>85.00000000000004</v>
      </c>
      <c r="I145" s="223">
        <f t="shared" si="7"/>
        <v>102.00000000000004</v>
      </c>
    </row>
    <row r="146" spans="1:9" ht="22.5" customHeight="1">
      <c r="A146" s="219" t="s">
        <v>331</v>
      </c>
      <c r="B146" s="219" t="s">
        <v>332</v>
      </c>
      <c r="C146" s="219" t="s">
        <v>57</v>
      </c>
      <c r="D146" s="219" t="s">
        <v>24</v>
      </c>
      <c r="E146" s="219" t="s">
        <v>237</v>
      </c>
      <c r="F146" s="220">
        <f t="shared" si="8"/>
        <v>94.64285714285701</v>
      </c>
      <c r="G146" s="221">
        <v>1.0515873015873</v>
      </c>
      <c r="H146" s="222">
        <f t="shared" si="9"/>
        <v>132.4999999999998</v>
      </c>
      <c r="I146" s="223">
        <f t="shared" si="7"/>
        <v>158.99999999999974</v>
      </c>
    </row>
    <row r="147" spans="1:9" ht="22.5" customHeight="1">
      <c r="A147" s="219" t="s">
        <v>331</v>
      </c>
      <c r="B147" s="219" t="s">
        <v>332</v>
      </c>
      <c r="C147" s="219" t="s">
        <v>57</v>
      </c>
      <c r="D147" s="219" t="s">
        <v>24</v>
      </c>
      <c r="E147" s="219" t="s">
        <v>333</v>
      </c>
      <c r="F147" s="220">
        <f t="shared" si="8"/>
        <v>60.71428571428575</v>
      </c>
      <c r="G147" s="221">
        <v>0.674603174603175</v>
      </c>
      <c r="H147" s="222">
        <f t="shared" si="9"/>
        <v>85.00000000000004</v>
      </c>
      <c r="I147" s="223">
        <f t="shared" si="7"/>
        <v>102.00000000000004</v>
      </c>
    </row>
    <row r="148" spans="1:9" ht="22.5" customHeight="1">
      <c r="A148" s="219" t="s">
        <v>159</v>
      </c>
      <c r="B148" s="219" t="s">
        <v>334</v>
      </c>
      <c r="C148" s="219" t="s">
        <v>57</v>
      </c>
      <c r="D148" s="219" t="s">
        <v>24</v>
      </c>
      <c r="E148" s="219" t="s">
        <v>30</v>
      </c>
      <c r="F148" s="220">
        <f t="shared" si="8"/>
        <v>50.59999999999997</v>
      </c>
      <c r="G148" s="221">
        <v>0.562222222222222</v>
      </c>
      <c r="H148" s="222">
        <f t="shared" si="9"/>
        <v>70.83999999999996</v>
      </c>
      <c r="I148" s="222">
        <f t="shared" si="7"/>
        <v>85.00799999999995</v>
      </c>
    </row>
    <row r="149" spans="1:9" ht="22.5" customHeight="1">
      <c r="A149" s="219" t="s">
        <v>335</v>
      </c>
      <c r="B149" s="219" t="s">
        <v>334</v>
      </c>
      <c r="C149" s="219" t="s">
        <v>57</v>
      </c>
      <c r="D149" s="219" t="s">
        <v>24</v>
      </c>
      <c r="E149" s="219" t="s">
        <v>30</v>
      </c>
      <c r="F149" s="220">
        <f t="shared" si="8"/>
        <v>56.31428571428574</v>
      </c>
      <c r="G149" s="221">
        <v>0.625714285714286</v>
      </c>
      <c r="H149" s="222">
        <f t="shared" si="9"/>
        <v>78.84000000000003</v>
      </c>
      <c r="I149" s="222">
        <f t="shared" si="7"/>
        <v>94.60800000000003</v>
      </c>
    </row>
    <row r="150" spans="1:9" ht="22.5" customHeight="1">
      <c r="A150" s="219" t="s">
        <v>336</v>
      </c>
      <c r="B150" s="219" t="s">
        <v>337</v>
      </c>
      <c r="C150" s="219" t="s">
        <v>57</v>
      </c>
      <c r="D150" s="219" t="s">
        <v>84</v>
      </c>
      <c r="E150" s="219" t="s">
        <v>191</v>
      </c>
      <c r="F150" s="220">
        <f t="shared" si="8"/>
        <v>66.31428571428573</v>
      </c>
      <c r="G150" s="221">
        <v>0.736825396825397</v>
      </c>
      <c r="H150" s="222">
        <f t="shared" si="9"/>
        <v>92.84000000000003</v>
      </c>
      <c r="I150" s="222">
        <f t="shared" si="7"/>
        <v>111.40800000000003</v>
      </c>
    </row>
    <row r="151" spans="1:9" ht="22.5" customHeight="1">
      <c r="A151" s="219" t="s">
        <v>338</v>
      </c>
      <c r="B151" s="219" t="s">
        <v>339</v>
      </c>
      <c r="C151" s="219" t="s">
        <v>137</v>
      </c>
      <c r="D151" s="219" t="s">
        <v>24</v>
      </c>
      <c r="E151" s="219" t="s">
        <v>186</v>
      </c>
      <c r="F151" s="220">
        <f t="shared" si="8"/>
        <v>50.59999999999997</v>
      </c>
      <c r="G151" s="221">
        <v>0.562222222222222</v>
      </c>
      <c r="H151" s="222">
        <f t="shared" si="9"/>
        <v>70.83999999999996</v>
      </c>
      <c r="I151" s="222">
        <f t="shared" si="7"/>
        <v>85.00799999999995</v>
      </c>
    </row>
    <row r="152" spans="1:9" ht="22.5" customHeight="1">
      <c r="A152" s="219" t="s">
        <v>338</v>
      </c>
      <c r="B152" s="219" t="s">
        <v>339</v>
      </c>
      <c r="C152" s="219" t="s">
        <v>137</v>
      </c>
      <c r="D152" s="219" t="s">
        <v>24</v>
      </c>
      <c r="E152" s="219" t="s">
        <v>308</v>
      </c>
      <c r="F152" s="220">
        <f t="shared" si="8"/>
        <v>61.907142857142865</v>
      </c>
      <c r="G152" s="221">
        <v>0.687857142857143</v>
      </c>
      <c r="H152" s="222">
        <f t="shared" si="9"/>
        <v>86.67000000000002</v>
      </c>
      <c r="I152" s="223">
        <f t="shared" si="7"/>
        <v>104.00400000000002</v>
      </c>
    </row>
    <row r="153" spans="1:9" ht="22.5" customHeight="1">
      <c r="A153" s="219" t="s">
        <v>340</v>
      </c>
      <c r="B153" s="219" t="s">
        <v>341</v>
      </c>
      <c r="C153" s="219" t="s">
        <v>57</v>
      </c>
      <c r="D153" s="219" t="s">
        <v>24</v>
      </c>
      <c r="E153" s="219" t="s">
        <v>283</v>
      </c>
      <c r="F153" s="220">
        <f t="shared" si="8"/>
        <v>61.907142857142865</v>
      </c>
      <c r="G153" s="221">
        <v>0.687857142857143</v>
      </c>
      <c r="H153" s="222">
        <f t="shared" si="9"/>
        <v>86.67000000000002</v>
      </c>
      <c r="I153" s="223">
        <f t="shared" si="7"/>
        <v>104.00400000000002</v>
      </c>
    </row>
    <row r="154" spans="1:9" ht="22.5" customHeight="1">
      <c r="A154" s="219" t="s">
        <v>340</v>
      </c>
      <c r="B154" s="219" t="s">
        <v>341</v>
      </c>
      <c r="C154" s="219" t="s">
        <v>57</v>
      </c>
      <c r="D154" s="219" t="s">
        <v>24</v>
      </c>
      <c r="E154" s="219" t="s">
        <v>257</v>
      </c>
      <c r="F154" s="220">
        <f t="shared" si="8"/>
        <v>81.54999999999998</v>
      </c>
      <c r="G154" s="221">
        <v>0.906111111111111</v>
      </c>
      <c r="H154" s="222">
        <f t="shared" si="9"/>
        <v>114.16999999999999</v>
      </c>
      <c r="I154" s="223">
        <v>137</v>
      </c>
    </row>
    <row r="155" spans="1:9" ht="22.5" customHeight="1">
      <c r="A155" s="219" t="s">
        <v>342</v>
      </c>
      <c r="B155" s="219" t="s">
        <v>341</v>
      </c>
      <c r="C155" s="219" t="s">
        <v>57</v>
      </c>
      <c r="D155" s="219" t="s">
        <v>84</v>
      </c>
      <c r="E155" s="219" t="s">
        <v>250</v>
      </c>
      <c r="F155" s="220">
        <f t="shared" si="8"/>
        <v>112.5</v>
      </c>
      <c r="G155" s="221">
        <v>1.25</v>
      </c>
      <c r="H155" s="222">
        <f t="shared" si="9"/>
        <v>157.5</v>
      </c>
      <c r="I155" s="223">
        <f aca="true" t="shared" si="10" ref="I155:I176">H155*1.2</f>
        <v>189</v>
      </c>
    </row>
    <row r="156" spans="1:9" ht="22.5" customHeight="1">
      <c r="A156" s="219" t="s">
        <v>342</v>
      </c>
      <c r="B156" s="219" t="s">
        <v>341</v>
      </c>
      <c r="C156" s="219" t="s">
        <v>57</v>
      </c>
      <c r="D156" s="219" t="s">
        <v>84</v>
      </c>
      <c r="E156" s="219" t="s">
        <v>815</v>
      </c>
      <c r="F156" s="220">
        <f t="shared" si="8"/>
        <v>183.9285714285711</v>
      </c>
      <c r="G156" s="221">
        <v>2.04365079365079</v>
      </c>
      <c r="H156" s="222">
        <f t="shared" si="9"/>
        <v>257.49999999999955</v>
      </c>
      <c r="I156" s="223">
        <f t="shared" si="10"/>
        <v>308.99999999999943</v>
      </c>
    </row>
    <row r="157" spans="1:9" ht="22.5" customHeight="1">
      <c r="A157" s="219" t="s">
        <v>342</v>
      </c>
      <c r="B157" s="219" t="s">
        <v>341</v>
      </c>
      <c r="C157" s="219" t="s">
        <v>57</v>
      </c>
      <c r="D157" s="219" t="s">
        <v>24</v>
      </c>
      <c r="E157" s="219" t="s">
        <v>280</v>
      </c>
      <c r="F157" s="220">
        <f t="shared" si="8"/>
        <v>310.7142857142855</v>
      </c>
      <c r="G157" s="221">
        <v>3.45238095238095</v>
      </c>
      <c r="H157" s="222">
        <f t="shared" si="9"/>
        <v>434.99999999999966</v>
      </c>
      <c r="I157" s="223">
        <f t="shared" si="10"/>
        <v>521.9999999999995</v>
      </c>
    </row>
    <row r="158" spans="1:9" ht="22.5" customHeight="1">
      <c r="A158" s="219" t="s">
        <v>343</v>
      </c>
      <c r="B158" s="219" t="s">
        <v>344</v>
      </c>
      <c r="C158" s="219" t="s">
        <v>57</v>
      </c>
      <c r="D158" s="219" t="s">
        <v>24</v>
      </c>
      <c r="E158" s="219" t="s">
        <v>256</v>
      </c>
      <c r="F158" s="220">
        <f t="shared" si="8"/>
        <v>164.8785714285717</v>
      </c>
      <c r="G158" s="221">
        <v>1.83198412698413</v>
      </c>
      <c r="H158" s="222">
        <f t="shared" si="9"/>
        <v>230.83000000000038</v>
      </c>
      <c r="I158" s="223">
        <f t="shared" si="10"/>
        <v>276.99600000000044</v>
      </c>
    </row>
    <row r="159" spans="1:9" ht="22.5" customHeight="1">
      <c r="A159" s="219" t="s">
        <v>345</v>
      </c>
      <c r="B159" s="219" t="s">
        <v>344</v>
      </c>
      <c r="C159" s="219" t="s">
        <v>57</v>
      </c>
      <c r="D159" s="219" t="s">
        <v>24</v>
      </c>
      <c r="E159" s="219" t="s">
        <v>30</v>
      </c>
      <c r="F159" s="220">
        <f t="shared" si="8"/>
        <v>61.907142857142865</v>
      </c>
      <c r="G159" s="221">
        <v>0.687857142857143</v>
      </c>
      <c r="H159" s="222">
        <f t="shared" si="9"/>
        <v>86.67000000000002</v>
      </c>
      <c r="I159" s="223">
        <f t="shared" si="10"/>
        <v>104.00400000000002</v>
      </c>
    </row>
    <row r="160" spans="1:9" ht="22.5" customHeight="1">
      <c r="A160" s="219" t="s">
        <v>346</v>
      </c>
      <c r="B160" s="219" t="s">
        <v>347</v>
      </c>
      <c r="C160" s="219" t="s">
        <v>137</v>
      </c>
      <c r="D160" s="219" t="s">
        <v>24</v>
      </c>
      <c r="E160" s="219" t="s">
        <v>348</v>
      </c>
      <c r="F160" s="220">
        <f t="shared" si="8"/>
        <v>12.50000000000001</v>
      </c>
      <c r="G160" s="221">
        <v>0.138888888888889</v>
      </c>
      <c r="H160" s="222">
        <f t="shared" si="9"/>
        <v>17.500000000000014</v>
      </c>
      <c r="I160" s="223">
        <f t="shared" si="10"/>
        <v>21.000000000000018</v>
      </c>
    </row>
    <row r="161" spans="1:9" ht="22.5" customHeight="1">
      <c r="A161" s="219" t="s">
        <v>349</v>
      </c>
      <c r="B161" s="219" t="s">
        <v>350</v>
      </c>
      <c r="C161" s="219" t="s">
        <v>57</v>
      </c>
      <c r="D161" s="219" t="s">
        <v>84</v>
      </c>
      <c r="E161" s="219" t="s">
        <v>91</v>
      </c>
      <c r="F161" s="220">
        <f t="shared" si="8"/>
        <v>60.71428571428575</v>
      </c>
      <c r="G161" s="221">
        <v>0.674603174603175</v>
      </c>
      <c r="H161" s="222">
        <f t="shared" si="9"/>
        <v>85.00000000000004</v>
      </c>
      <c r="I161" s="223">
        <f t="shared" si="10"/>
        <v>102.00000000000004</v>
      </c>
    </row>
    <row r="162" spans="1:9" ht="22.5" customHeight="1">
      <c r="A162" s="219" t="s">
        <v>349</v>
      </c>
      <c r="B162" s="219" t="s">
        <v>350</v>
      </c>
      <c r="C162" s="219" t="s">
        <v>57</v>
      </c>
      <c r="D162" s="219" t="s">
        <v>24</v>
      </c>
      <c r="E162" s="219" t="s">
        <v>351</v>
      </c>
      <c r="F162" s="220">
        <f t="shared" si="8"/>
        <v>101.7857142857142</v>
      </c>
      <c r="G162" s="221">
        <v>1.13095238095238</v>
      </c>
      <c r="H162" s="222">
        <f t="shared" si="9"/>
        <v>142.4999999999999</v>
      </c>
      <c r="I162" s="223">
        <f t="shared" si="10"/>
        <v>170.99999999999986</v>
      </c>
    </row>
    <row r="163" spans="1:9" ht="22.5" customHeight="1">
      <c r="A163" s="219" t="s">
        <v>349</v>
      </c>
      <c r="B163" s="219" t="s">
        <v>350</v>
      </c>
      <c r="C163" s="219" t="s">
        <v>57</v>
      </c>
      <c r="D163" s="219" t="s">
        <v>24</v>
      </c>
      <c r="E163" s="219" t="s">
        <v>186</v>
      </c>
      <c r="F163" s="220">
        <f t="shared" si="8"/>
        <v>203.5714285714284</v>
      </c>
      <c r="G163" s="221">
        <v>2.26190476190476</v>
      </c>
      <c r="H163" s="222">
        <f t="shared" si="9"/>
        <v>284.9999999999998</v>
      </c>
      <c r="I163" s="223">
        <f t="shared" si="10"/>
        <v>341.9999999999997</v>
      </c>
    </row>
    <row r="164" spans="1:9" ht="22.5" customHeight="1">
      <c r="A164" s="219" t="s">
        <v>816</v>
      </c>
      <c r="B164" s="219"/>
      <c r="C164" s="219" t="s">
        <v>352</v>
      </c>
      <c r="D164" s="219" t="s">
        <v>24</v>
      </c>
      <c r="E164" s="219" t="s">
        <v>191</v>
      </c>
      <c r="F164" s="220">
        <f t="shared" si="8"/>
        <v>61.907142857142865</v>
      </c>
      <c r="G164" s="221">
        <v>0.687857142857143</v>
      </c>
      <c r="H164" s="222">
        <f t="shared" si="9"/>
        <v>86.67000000000002</v>
      </c>
      <c r="I164" s="223">
        <f t="shared" si="10"/>
        <v>104.00400000000002</v>
      </c>
    </row>
    <row r="165" spans="1:9" ht="22.5" customHeight="1">
      <c r="A165" s="219" t="s">
        <v>353</v>
      </c>
      <c r="B165" s="219" t="s">
        <v>354</v>
      </c>
      <c r="C165" s="219" t="s">
        <v>57</v>
      </c>
      <c r="D165" s="219" t="s">
        <v>24</v>
      </c>
      <c r="E165" s="219" t="s">
        <v>191</v>
      </c>
      <c r="F165" s="220">
        <f t="shared" si="8"/>
        <v>20.835714285714328</v>
      </c>
      <c r="G165" s="221">
        <v>0.231507936507937</v>
      </c>
      <c r="H165" s="222">
        <f t="shared" si="9"/>
        <v>29.170000000000062</v>
      </c>
      <c r="I165" s="223">
        <f t="shared" si="10"/>
        <v>35.004000000000076</v>
      </c>
    </row>
    <row r="166" spans="1:9" ht="22.5" customHeight="1">
      <c r="A166" s="219" t="s">
        <v>355</v>
      </c>
      <c r="B166" s="219" t="s">
        <v>356</v>
      </c>
      <c r="C166" s="219" t="s">
        <v>357</v>
      </c>
      <c r="D166" s="219" t="s">
        <v>24</v>
      </c>
      <c r="E166" s="219" t="s">
        <v>283</v>
      </c>
      <c r="F166" s="220">
        <f t="shared" si="8"/>
        <v>79.76428571428569</v>
      </c>
      <c r="G166" s="221">
        <v>0.886269841269841</v>
      </c>
      <c r="H166" s="222">
        <f t="shared" si="9"/>
        <v>111.66999999999996</v>
      </c>
      <c r="I166" s="223">
        <f t="shared" si="10"/>
        <v>134.00399999999993</v>
      </c>
    </row>
    <row r="167" spans="1:9" ht="22.5" customHeight="1">
      <c r="A167" s="219" t="s">
        <v>358</v>
      </c>
      <c r="B167" s="219" t="s">
        <v>359</v>
      </c>
      <c r="C167" s="219" t="s">
        <v>357</v>
      </c>
      <c r="D167" s="219" t="s">
        <v>24</v>
      </c>
      <c r="E167" s="219" t="s">
        <v>222</v>
      </c>
      <c r="F167" s="220">
        <f t="shared" si="8"/>
        <v>41.07142857142854</v>
      </c>
      <c r="G167" s="221">
        <v>0.456349206349206</v>
      </c>
      <c r="H167" s="222">
        <f t="shared" si="9"/>
        <v>57.49999999999996</v>
      </c>
      <c r="I167" s="223">
        <f t="shared" si="10"/>
        <v>68.99999999999994</v>
      </c>
    </row>
    <row r="168" spans="1:9" ht="22.5" customHeight="1">
      <c r="A168" s="219" t="s">
        <v>360</v>
      </c>
      <c r="B168" s="219" t="s">
        <v>361</v>
      </c>
      <c r="C168" s="219" t="s">
        <v>57</v>
      </c>
      <c r="D168" s="219" t="s">
        <v>24</v>
      </c>
      <c r="E168" s="219" t="s">
        <v>191</v>
      </c>
      <c r="F168" s="220">
        <f t="shared" si="8"/>
        <v>36.90714285714285</v>
      </c>
      <c r="G168" s="221">
        <v>0.410079365079365</v>
      </c>
      <c r="H168" s="222">
        <f t="shared" si="9"/>
        <v>51.66999999999999</v>
      </c>
      <c r="I168" s="223">
        <f t="shared" si="10"/>
        <v>62.003999999999984</v>
      </c>
    </row>
    <row r="169" spans="1:9" ht="22.5" customHeight="1">
      <c r="A169" s="219" t="s">
        <v>817</v>
      </c>
      <c r="B169" s="219" t="s">
        <v>362</v>
      </c>
      <c r="C169" s="219" t="s">
        <v>57</v>
      </c>
      <c r="D169" s="219" t="s">
        <v>24</v>
      </c>
      <c r="E169" s="219" t="s">
        <v>30</v>
      </c>
      <c r="F169" s="220">
        <f t="shared" si="8"/>
        <v>57.735714285714245</v>
      </c>
      <c r="G169" s="221">
        <v>0.641507936507936</v>
      </c>
      <c r="H169" s="222">
        <f t="shared" si="9"/>
        <v>80.82999999999994</v>
      </c>
      <c r="I169" s="223">
        <f t="shared" si="10"/>
        <v>96.99599999999992</v>
      </c>
    </row>
    <row r="170" spans="1:9" ht="22.5" customHeight="1">
      <c r="A170" s="219" t="s">
        <v>363</v>
      </c>
      <c r="B170" s="219" t="s">
        <v>364</v>
      </c>
      <c r="C170" s="219" t="s">
        <v>137</v>
      </c>
      <c r="D170" s="219" t="s">
        <v>24</v>
      </c>
      <c r="E170" s="219" t="s">
        <v>191</v>
      </c>
      <c r="F170" s="220">
        <f t="shared" si="8"/>
        <v>36.90714285714285</v>
      </c>
      <c r="G170" s="221">
        <v>0.410079365079365</v>
      </c>
      <c r="H170" s="222">
        <f t="shared" si="9"/>
        <v>51.66999999999999</v>
      </c>
      <c r="I170" s="223">
        <f t="shared" si="10"/>
        <v>62.003999999999984</v>
      </c>
    </row>
    <row r="171" spans="1:9" ht="22.5" customHeight="1">
      <c r="A171" s="219" t="s">
        <v>818</v>
      </c>
      <c r="B171" s="219" t="s">
        <v>364</v>
      </c>
      <c r="C171" s="219" t="s">
        <v>137</v>
      </c>
      <c r="D171" s="219" t="s">
        <v>24</v>
      </c>
      <c r="E171" s="219" t="s">
        <v>30</v>
      </c>
      <c r="F171" s="220">
        <f t="shared" si="8"/>
        <v>179.7642857142855</v>
      </c>
      <c r="G171" s="221">
        <v>1.99738095238095</v>
      </c>
      <c r="H171" s="222">
        <f t="shared" si="9"/>
        <v>251.6699999999997</v>
      </c>
      <c r="I171" s="223">
        <f t="shared" si="10"/>
        <v>302.0039999999996</v>
      </c>
    </row>
    <row r="172" spans="1:9" ht="22.5" customHeight="1">
      <c r="A172" s="226" t="s">
        <v>365</v>
      </c>
      <c r="B172" s="219" t="s">
        <v>366</v>
      </c>
      <c r="C172" s="219" t="s">
        <v>57</v>
      </c>
      <c r="D172" s="219" t="s">
        <v>24</v>
      </c>
      <c r="E172" s="219" t="s">
        <v>191</v>
      </c>
      <c r="F172" s="220">
        <f t="shared" si="8"/>
        <v>101.7857142857142</v>
      </c>
      <c r="G172" s="221">
        <v>1.13095238095238</v>
      </c>
      <c r="H172" s="222">
        <f t="shared" si="9"/>
        <v>142.4999999999999</v>
      </c>
      <c r="I172" s="223">
        <f t="shared" si="10"/>
        <v>170.99999999999986</v>
      </c>
    </row>
    <row r="173" spans="1:9" ht="22.5" customHeight="1">
      <c r="A173" s="219" t="s">
        <v>367</v>
      </c>
      <c r="B173" s="219" t="s">
        <v>368</v>
      </c>
      <c r="C173" s="219" t="s">
        <v>57</v>
      </c>
      <c r="D173" s="219" t="s">
        <v>24</v>
      </c>
      <c r="E173" s="219" t="s">
        <v>88</v>
      </c>
      <c r="F173" s="220">
        <f t="shared" si="8"/>
        <v>51.19285714285716</v>
      </c>
      <c r="G173" s="221">
        <v>0.568809523809524</v>
      </c>
      <c r="H173" s="222">
        <f t="shared" si="9"/>
        <v>71.67000000000002</v>
      </c>
      <c r="I173" s="223">
        <f t="shared" si="10"/>
        <v>86.00400000000002</v>
      </c>
    </row>
    <row r="174" spans="1:9" ht="22.5" customHeight="1">
      <c r="A174" s="227" t="s">
        <v>369</v>
      </c>
      <c r="B174" s="228" t="s">
        <v>370</v>
      </c>
      <c r="C174" s="219" t="s">
        <v>57</v>
      </c>
      <c r="D174" s="219" t="s">
        <v>24</v>
      </c>
      <c r="E174" s="219" t="s">
        <v>88</v>
      </c>
      <c r="F174" s="220">
        <f t="shared" si="8"/>
        <v>51.19285714285716</v>
      </c>
      <c r="G174" s="221">
        <v>0.568809523809524</v>
      </c>
      <c r="H174" s="222">
        <f t="shared" si="9"/>
        <v>71.67000000000002</v>
      </c>
      <c r="I174" s="223">
        <f t="shared" si="10"/>
        <v>86.00400000000002</v>
      </c>
    </row>
    <row r="175" spans="1:9" ht="22.5" customHeight="1">
      <c r="A175" s="227" t="s">
        <v>0</v>
      </c>
      <c r="B175" s="228" t="s">
        <v>371</v>
      </c>
      <c r="C175" s="219" t="s">
        <v>137</v>
      </c>
      <c r="D175" s="219" t="s">
        <v>24</v>
      </c>
      <c r="E175" s="219" t="s">
        <v>283</v>
      </c>
      <c r="F175" s="220">
        <f t="shared" si="8"/>
        <v>12.621428571428549</v>
      </c>
      <c r="G175" s="221">
        <v>0.140238095238095</v>
      </c>
      <c r="H175" s="222">
        <f t="shared" si="9"/>
        <v>17.66999999999997</v>
      </c>
      <c r="I175" s="223">
        <f t="shared" si="10"/>
        <v>21.20399999999996</v>
      </c>
    </row>
    <row r="176" spans="1:9" ht="22.5" customHeight="1">
      <c r="A176" s="227" t="s">
        <v>372</v>
      </c>
      <c r="B176" s="228" t="s">
        <v>373</v>
      </c>
      <c r="C176" s="219" t="s">
        <v>137</v>
      </c>
      <c r="D176" s="219" t="s">
        <v>24</v>
      </c>
      <c r="E176" s="219" t="s">
        <v>283</v>
      </c>
      <c r="F176" s="220">
        <f t="shared" si="8"/>
        <v>53.57142857142855</v>
      </c>
      <c r="G176" s="221">
        <v>0.595238095238095</v>
      </c>
      <c r="H176" s="222">
        <f t="shared" si="9"/>
        <v>74.99999999999997</v>
      </c>
      <c r="I176" s="223">
        <f t="shared" si="10"/>
        <v>89.99999999999996</v>
      </c>
    </row>
    <row r="177" spans="1:9" ht="22.5" customHeight="1">
      <c r="A177" s="227" t="s">
        <v>374</v>
      </c>
      <c r="B177" s="229" t="s">
        <v>375</v>
      </c>
      <c r="C177" s="219" t="s">
        <v>137</v>
      </c>
      <c r="D177" s="219" t="s">
        <v>24</v>
      </c>
      <c r="E177" s="219" t="s">
        <v>30</v>
      </c>
      <c r="F177" s="220">
        <f t="shared" si="8"/>
        <v>51.19285714285716</v>
      </c>
      <c r="G177" s="221">
        <v>0.568809523809524</v>
      </c>
      <c r="H177" s="222">
        <f t="shared" si="9"/>
        <v>71.67000000000002</v>
      </c>
      <c r="I177" s="223">
        <v>86</v>
      </c>
    </row>
    <row r="178" spans="1:9" ht="22.5" customHeight="1">
      <c r="A178" s="219" t="s">
        <v>376</v>
      </c>
      <c r="B178" s="219" t="s">
        <v>377</v>
      </c>
      <c r="C178" s="219" t="s">
        <v>57</v>
      </c>
      <c r="D178" s="219" t="s">
        <v>24</v>
      </c>
      <c r="E178" s="219" t="s">
        <v>31</v>
      </c>
      <c r="F178" s="220">
        <f t="shared" si="8"/>
        <v>642.8571428571425</v>
      </c>
      <c r="G178" s="221">
        <v>7.14285714285714</v>
      </c>
      <c r="H178" s="222">
        <f t="shared" si="9"/>
        <v>899.9999999999995</v>
      </c>
      <c r="I178" s="223">
        <f aca="true" t="shared" si="11" ref="I178:I186">H178*1.2</f>
        <v>1079.9999999999993</v>
      </c>
    </row>
    <row r="179" spans="1:9" ht="22.5" customHeight="1">
      <c r="A179" s="219" t="s">
        <v>378</v>
      </c>
      <c r="B179" s="219" t="s">
        <v>164</v>
      </c>
      <c r="C179" s="219" t="s">
        <v>57</v>
      </c>
      <c r="D179" s="219" t="s">
        <v>24</v>
      </c>
      <c r="E179" s="219" t="s">
        <v>257</v>
      </c>
      <c r="F179" s="220">
        <f t="shared" si="8"/>
        <v>158.3357142857139</v>
      </c>
      <c r="G179" s="221">
        <v>1.75928571428571</v>
      </c>
      <c r="H179" s="222">
        <f t="shared" si="9"/>
        <v>221.66999999999945</v>
      </c>
      <c r="I179" s="223">
        <f t="shared" si="11"/>
        <v>266.00399999999934</v>
      </c>
    </row>
    <row r="180" spans="1:9" ht="22.5" customHeight="1">
      <c r="A180" s="219" t="s">
        <v>163</v>
      </c>
      <c r="B180" s="219" t="s">
        <v>164</v>
      </c>
      <c r="C180" s="219" t="s">
        <v>57</v>
      </c>
      <c r="D180" s="219" t="s">
        <v>24</v>
      </c>
      <c r="E180" s="219" t="s">
        <v>222</v>
      </c>
      <c r="F180" s="220">
        <f t="shared" si="8"/>
        <v>51.19285714285716</v>
      </c>
      <c r="G180" s="221">
        <v>0.568809523809524</v>
      </c>
      <c r="H180" s="222">
        <f t="shared" si="9"/>
        <v>71.67000000000002</v>
      </c>
      <c r="I180" s="223">
        <f t="shared" si="11"/>
        <v>86.00400000000002</v>
      </c>
    </row>
    <row r="181" spans="1:9" ht="22.5" customHeight="1">
      <c r="A181" s="219" t="s">
        <v>163</v>
      </c>
      <c r="B181" s="219" t="s">
        <v>164</v>
      </c>
      <c r="C181" s="219" t="s">
        <v>57</v>
      </c>
      <c r="D181" s="219" t="s">
        <v>24</v>
      </c>
      <c r="E181" s="219" t="s">
        <v>379</v>
      </c>
      <c r="F181" s="220">
        <f t="shared" si="8"/>
        <v>37.19999999999997</v>
      </c>
      <c r="G181" s="221">
        <v>0.413333333333333</v>
      </c>
      <c r="H181" s="222">
        <f t="shared" si="9"/>
        <v>52.079999999999956</v>
      </c>
      <c r="I181" s="223">
        <f t="shared" si="11"/>
        <v>62.495999999999945</v>
      </c>
    </row>
    <row r="182" spans="1:9" ht="22.5" customHeight="1">
      <c r="A182" s="219" t="s">
        <v>380</v>
      </c>
      <c r="B182" s="219" t="s">
        <v>164</v>
      </c>
      <c r="C182" s="219" t="s">
        <v>57</v>
      </c>
      <c r="D182" s="219" t="s">
        <v>24</v>
      </c>
      <c r="E182" s="219" t="s">
        <v>222</v>
      </c>
      <c r="F182" s="220">
        <f t="shared" si="8"/>
        <v>208.92857142857127</v>
      </c>
      <c r="G182" s="221">
        <v>2.32142857142857</v>
      </c>
      <c r="H182" s="222">
        <f t="shared" si="9"/>
        <v>292.4999999999998</v>
      </c>
      <c r="I182" s="223">
        <f t="shared" si="11"/>
        <v>350.9999999999997</v>
      </c>
    </row>
    <row r="183" spans="1:9" ht="22.5" customHeight="1">
      <c r="A183" s="219" t="s">
        <v>381</v>
      </c>
      <c r="B183" s="219" t="s">
        <v>382</v>
      </c>
      <c r="C183" s="219" t="s">
        <v>80</v>
      </c>
      <c r="D183" s="219" t="s">
        <v>24</v>
      </c>
      <c r="E183" s="219" t="s">
        <v>383</v>
      </c>
      <c r="F183" s="220">
        <f t="shared" si="8"/>
        <v>61.907142857142865</v>
      </c>
      <c r="G183" s="221">
        <v>0.687857142857143</v>
      </c>
      <c r="H183" s="222">
        <f t="shared" si="9"/>
        <v>86.67000000000002</v>
      </c>
      <c r="I183" s="223">
        <f t="shared" si="11"/>
        <v>104.00400000000002</v>
      </c>
    </row>
    <row r="184" spans="1:9" ht="22.5" customHeight="1">
      <c r="A184" s="219" t="s">
        <v>154</v>
      </c>
      <c r="B184" s="219" t="s">
        <v>384</v>
      </c>
      <c r="C184" s="219" t="s">
        <v>57</v>
      </c>
      <c r="D184" s="219" t="s">
        <v>24</v>
      </c>
      <c r="E184" s="219" t="s">
        <v>191</v>
      </c>
      <c r="F184" s="220">
        <f t="shared" si="8"/>
        <v>36.90714285714285</v>
      </c>
      <c r="G184" s="221">
        <v>0.410079365079365</v>
      </c>
      <c r="H184" s="222">
        <f t="shared" si="9"/>
        <v>51.66999999999999</v>
      </c>
      <c r="I184" s="223">
        <f t="shared" si="11"/>
        <v>62.003999999999984</v>
      </c>
    </row>
    <row r="185" spans="1:9" ht="22.5" customHeight="1">
      <c r="A185" s="219" t="s">
        <v>154</v>
      </c>
      <c r="B185" s="219" t="s">
        <v>384</v>
      </c>
      <c r="C185" s="219" t="s">
        <v>57</v>
      </c>
      <c r="D185" s="219" t="s">
        <v>84</v>
      </c>
      <c r="E185" s="219" t="s">
        <v>191</v>
      </c>
      <c r="F185" s="220">
        <f t="shared" si="8"/>
        <v>44.04999999999996</v>
      </c>
      <c r="G185" s="221">
        <v>0.489444444444444</v>
      </c>
      <c r="H185" s="222">
        <f t="shared" si="9"/>
        <v>61.669999999999945</v>
      </c>
      <c r="I185" s="223">
        <f t="shared" si="11"/>
        <v>74.00399999999993</v>
      </c>
    </row>
    <row r="186" spans="1:9" ht="22.5" customHeight="1">
      <c r="A186" s="219" t="s">
        <v>154</v>
      </c>
      <c r="B186" s="219" t="s">
        <v>384</v>
      </c>
      <c r="C186" s="219" t="s">
        <v>57</v>
      </c>
      <c r="D186" s="219" t="s">
        <v>24</v>
      </c>
      <c r="E186" s="219" t="s">
        <v>88</v>
      </c>
      <c r="F186" s="220">
        <f t="shared" si="8"/>
        <v>72.02142857142854</v>
      </c>
      <c r="G186" s="221">
        <v>0.800238095238095</v>
      </c>
      <c r="H186" s="222">
        <f t="shared" si="9"/>
        <v>100.82999999999997</v>
      </c>
      <c r="I186" s="223">
        <f t="shared" si="11"/>
        <v>120.99599999999995</v>
      </c>
    </row>
    <row r="187" spans="1:9" ht="22.5" customHeight="1">
      <c r="A187" s="219" t="s">
        <v>385</v>
      </c>
      <c r="B187" s="219" t="s">
        <v>386</v>
      </c>
      <c r="C187" s="219" t="s">
        <v>57</v>
      </c>
      <c r="D187" s="219" t="s">
        <v>24</v>
      </c>
      <c r="E187" s="219" t="s">
        <v>222</v>
      </c>
      <c r="F187" s="220">
        <f t="shared" si="8"/>
        <v>36.90714285714285</v>
      </c>
      <c r="G187" s="221">
        <v>0.410079365079365</v>
      </c>
      <c r="H187" s="222">
        <f t="shared" si="9"/>
        <v>51.66999999999999</v>
      </c>
      <c r="I187" s="223">
        <v>62</v>
      </c>
    </row>
    <row r="188" spans="1:9" ht="22.5" customHeight="1">
      <c r="A188" s="219" t="s">
        <v>387</v>
      </c>
      <c r="B188" s="219" t="s">
        <v>388</v>
      </c>
      <c r="C188" s="219" t="s">
        <v>57</v>
      </c>
      <c r="D188" s="219" t="s">
        <v>24</v>
      </c>
      <c r="E188" s="219" t="s">
        <v>186</v>
      </c>
      <c r="F188" s="220">
        <f t="shared" si="8"/>
        <v>36.90714285714285</v>
      </c>
      <c r="G188" s="221">
        <v>0.410079365079365</v>
      </c>
      <c r="H188" s="222">
        <f t="shared" si="9"/>
        <v>51.66999999999999</v>
      </c>
      <c r="I188" s="223">
        <f>H188*1.2</f>
        <v>62.003999999999984</v>
      </c>
    </row>
    <row r="189" spans="1:9" ht="22.5" customHeight="1">
      <c r="A189" s="219" t="s">
        <v>389</v>
      </c>
      <c r="B189" s="219" t="s">
        <v>390</v>
      </c>
      <c r="C189" s="219" t="s">
        <v>137</v>
      </c>
      <c r="D189" s="219" t="s">
        <v>24</v>
      </c>
      <c r="E189" s="219" t="s">
        <v>30</v>
      </c>
      <c r="F189" s="220">
        <f t="shared" si="8"/>
        <v>66.66428571428574</v>
      </c>
      <c r="G189" s="221">
        <v>0.740714285714286</v>
      </c>
      <c r="H189" s="222">
        <f t="shared" si="9"/>
        <v>93.33000000000004</v>
      </c>
      <c r="I189" s="223">
        <f>H189*1.2</f>
        <v>111.99600000000005</v>
      </c>
    </row>
    <row r="190" spans="1:9" ht="22.5" customHeight="1">
      <c r="A190" s="219" t="s">
        <v>157</v>
      </c>
      <c r="B190" s="219" t="s">
        <v>391</v>
      </c>
      <c r="C190" s="219" t="s">
        <v>57</v>
      </c>
      <c r="D190" s="219" t="s">
        <v>24</v>
      </c>
      <c r="E190" s="219" t="s">
        <v>88</v>
      </c>
      <c r="F190" s="220">
        <f t="shared" si="8"/>
        <v>36.90714285714285</v>
      </c>
      <c r="G190" s="221">
        <v>0.410079365079365</v>
      </c>
      <c r="H190" s="222">
        <f t="shared" si="9"/>
        <v>51.66999999999999</v>
      </c>
      <c r="I190" s="223">
        <f>H190*1.2</f>
        <v>62.003999999999984</v>
      </c>
    </row>
    <row r="191" spans="1:9" ht="22.5" customHeight="1">
      <c r="A191" s="219" t="s">
        <v>157</v>
      </c>
      <c r="B191" s="219" t="s">
        <v>391</v>
      </c>
      <c r="C191" s="219" t="s">
        <v>57</v>
      </c>
      <c r="D191" s="219" t="s">
        <v>24</v>
      </c>
      <c r="E191" s="219" t="s">
        <v>283</v>
      </c>
      <c r="F191" s="220">
        <f t="shared" si="8"/>
        <v>56.7</v>
      </c>
      <c r="G191" s="223">
        <v>0.63</v>
      </c>
      <c r="H191" s="222">
        <f t="shared" si="9"/>
        <v>79.38</v>
      </c>
      <c r="I191" s="223">
        <f>H191*1.2</f>
        <v>95.25599999999999</v>
      </c>
    </row>
    <row r="192" spans="1:9" ht="22.5" customHeight="1">
      <c r="A192" s="230"/>
      <c r="B192" s="231"/>
      <c r="C192" s="232"/>
      <c r="D192" s="232"/>
      <c r="E192" s="232"/>
      <c r="F192" s="232"/>
      <c r="G192" s="232"/>
      <c r="H192" s="232"/>
      <c r="I192" s="233"/>
    </row>
    <row r="193" spans="1:9" ht="22.5" customHeight="1" hidden="1">
      <c r="A193" s="234"/>
      <c r="B193" s="214" t="s">
        <v>392</v>
      </c>
      <c r="C193" s="214"/>
      <c r="D193" s="214"/>
      <c r="E193" s="235" t="s">
        <v>819</v>
      </c>
      <c r="F193" s="235"/>
      <c r="G193" s="234"/>
      <c r="H193" s="234"/>
      <c r="I193" s="234"/>
    </row>
    <row r="194" spans="1:9" ht="22.5" customHeight="1">
      <c r="A194" s="214"/>
      <c r="B194" s="214"/>
      <c r="C194" s="214"/>
      <c r="D194" s="214"/>
      <c r="E194" s="214"/>
      <c r="F194" s="214"/>
      <c r="G194" s="214"/>
      <c r="H194" s="214"/>
      <c r="I194" s="214"/>
    </row>
    <row r="195" spans="1:9" ht="14.25">
      <c r="A195" s="214"/>
      <c r="B195" s="214"/>
      <c r="C195" s="214"/>
      <c r="D195" s="214"/>
      <c r="E195" s="214"/>
      <c r="F195" s="214"/>
      <c r="G195" s="214"/>
      <c r="H195" s="214"/>
      <c r="I195" s="214"/>
    </row>
    <row r="196" spans="1:9" ht="14.25">
      <c r="A196" s="214"/>
      <c r="B196" s="214"/>
      <c r="C196" s="214"/>
      <c r="D196" s="214"/>
      <c r="E196" s="214"/>
      <c r="F196" s="214"/>
      <c r="G196" s="214"/>
      <c r="H196" s="214"/>
      <c r="I196" s="214"/>
    </row>
    <row r="197" spans="1:9" ht="14.25">
      <c r="A197" s="214"/>
      <c r="B197" s="214"/>
      <c r="C197" s="214"/>
      <c r="D197" s="214"/>
      <c r="E197" s="214"/>
      <c r="F197" s="214"/>
      <c r="G197" s="214"/>
      <c r="H197" s="214"/>
      <c r="I197" s="214"/>
    </row>
  </sheetData>
  <sheetProtection/>
  <mergeCells count="5">
    <mergeCell ref="B10:I10"/>
    <mergeCell ref="B11:I11"/>
    <mergeCell ref="E4:H4"/>
    <mergeCell ref="A8:I8"/>
    <mergeCell ref="B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zoomScalePageLayoutView="0" workbookViewId="0" topLeftCell="A7">
      <selection activeCell="I6" sqref="I6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31.00390625" style="0" customWidth="1"/>
    <col min="4" max="4" width="20.140625" style="0" customWidth="1"/>
    <col min="5" max="5" width="13.28125" style="0" customWidth="1"/>
    <col min="6" max="6" width="10.57421875" style="0" customWidth="1"/>
    <col min="7" max="7" width="10.140625" style="0" customWidth="1"/>
  </cols>
  <sheetData>
    <row r="1" spans="1:8" ht="90.75" customHeight="1">
      <c r="A1" s="274" t="s">
        <v>779</v>
      </c>
      <c r="B1" s="275"/>
      <c r="C1" s="275"/>
      <c r="D1" s="275"/>
      <c r="E1" s="275"/>
      <c r="F1" s="275"/>
      <c r="G1" s="275"/>
      <c r="H1" s="275"/>
    </row>
    <row r="2" spans="1:8" ht="21" customHeight="1">
      <c r="A2" s="25" t="s">
        <v>5</v>
      </c>
      <c r="B2" s="324" t="s">
        <v>6</v>
      </c>
      <c r="C2" s="324"/>
      <c r="D2" s="324"/>
      <c r="E2" s="324"/>
      <c r="F2" s="324"/>
      <c r="G2" s="324"/>
      <c r="H2" s="324"/>
    </row>
    <row r="3" spans="1:8" ht="19.5" customHeight="1">
      <c r="A3" s="25" t="s">
        <v>67</v>
      </c>
      <c r="B3" s="325" t="s">
        <v>393</v>
      </c>
      <c r="C3" s="325"/>
      <c r="D3" s="325"/>
      <c r="E3" s="325"/>
      <c r="F3" s="325"/>
      <c r="G3" s="325"/>
      <c r="H3" s="325"/>
    </row>
    <row r="4" spans="1:8" ht="46.5" customHeight="1">
      <c r="A4" s="25" t="s">
        <v>69</v>
      </c>
      <c r="B4" s="326" t="s">
        <v>725</v>
      </c>
      <c r="C4" s="327"/>
      <c r="D4" s="327"/>
      <c r="E4" s="327"/>
      <c r="F4" s="327"/>
      <c r="G4" s="327"/>
      <c r="H4" s="327"/>
    </row>
    <row r="5" spans="1:8" ht="1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273" t="s">
        <v>74</v>
      </c>
      <c r="F5" s="273" t="s">
        <v>394</v>
      </c>
      <c r="G5" s="273" t="s">
        <v>75</v>
      </c>
      <c r="H5" s="281" t="s">
        <v>76</v>
      </c>
    </row>
    <row r="6" spans="1:8" ht="34.5" customHeight="1">
      <c r="A6" s="273"/>
      <c r="B6" s="273"/>
      <c r="C6" s="273"/>
      <c r="D6" s="273"/>
      <c r="E6" s="273"/>
      <c r="F6" s="273"/>
      <c r="G6" s="273"/>
      <c r="H6" s="281"/>
    </row>
    <row r="7" spans="1:8" ht="21" thickBot="1">
      <c r="A7" s="280"/>
      <c r="B7" s="280"/>
      <c r="C7" s="280"/>
      <c r="D7" s="280"/>
      <c r="E7" s="280"/>
      <c r="F7" s="280"/>
      <c r="G7" s="280"/>
      <c r="H7" s="280"/>
    </row>
    <row r="8" spans="1:8" ht="15.75" thickBot="1">
      <c r="A8" s="320" t="s">
        <v>282</v>
      </c>
      <c r="B8" s="315" t="s">
        <v>395</v>
      </c>
      <c r="C8" s="321" t="s">
        <v>80</v>
      </c>
      <c r="D8" s="26"/>
      <c r="E8" s="189" t="s">
        <v>396</v>
      </c>
      <c r="F8" s="27"/>
      <c r="G8" s="27"/>
      <c r="H8" s="190" t="s">
        <v>397</v>
      </c>
    </row>
    <row r="9" spans="1:8" ht="15.75" thickBot="1">
      <c r="A9" s="307"/>
      <c r="B9" s="312"/>
      <c r="C9" s="322"/>
      <c r="D9" s="26"/>
      <c r="E9" s="191" t="s">
        <v>398</v>
      </c>
      <c r="F9" s="27"/>
      <c r="G9" s="27"/>
      <c r="H9" s="192" t="s">
        <v>399</v>
      </c>
    </row>
    <row r="10" spans="1:8" ht="15.75" thickBot="1">
      <c r="A10" s="304"/>
      <c r="B10" s="312"/>
      <c r="C10" s="323"/>
      <c r="D10" s="26"/>
      <c r="E10" s="191" t="s">
        <v>400</v>
      </c>
      <c r="F10" s="27"/>
      <c r="G10" s="27"/>
      <c r="H10" s="192" t="s">
        <v>401</v>
      </c>
    </row>
    <row r="11" spans="1:8" ht="15" thickBot="1">
      <c r="A11" s="316" t="s">
        <v>101</v>
      </c>
      <c r="B11" s="312" t="s">
        <v>402</v>
      </c>
      <c r="C11" s="318" t="s">
        <v>80</v>
      </c>
      <c r="D11" s="27"/>
      <c r="E11" s="191" t="s">
        <v>25</v>
      </c>
      <c r="F11" s="27"/>
      <c r="G11" s="27"/>
      <c r="H11" s="191" t="s">
        <v>403</v>
      </c>
    </row>
    <row r="12" spans="1:8" ht="15" thickBot="1">
      <c r="A12" s="317"/>
      <c r="B12" s="306"/>
      <c r="C12" s="319"/>
      <c r="D12" s="27"/>
      <c r="E12" s="191" t="s">
        <v>404</v>
      </c>
      <c r="F12" s="27"/>
      <c r="G12" s="27"/>
      <c r="H12" s="191" t="s">
        <v>405</v>
      </c>
    </row>
    <row r="13" spans="1:8" ht="14.25" customHeight="1">
      <c r="A13" s="303" t="s">
        <v>163</v>
      </c>
      <c r="B13" s="315" t="s">
        <v>164</v>
      </c>
      <c r="C13" s="301" t="s">
        <v>57</v>
      </c>
      <c r="D13" s="27"/>
      <c r="E13" s="195" t="s">
        <v>406</v>
      </c>
      <c r="F13" s="27"/>
      <c r="G13" s="27"/>
      <c r="H13" s="195" t="s">
        <v>407</v>
      </c>
    </row>
    <row r="14" spans="1:8" ht="15.75" thickBot="1">
      <c r="A14" s="304"/>
      <c r="B14" s="312"/>
      <c r="C14" s="302"/>
      <c r="D14" s="26"/>
      <c r="E14" s="26" t="s">
        <v>408</v>
      </c>
      <c r="F14" s="27"/>
      <c r="G14" s="27"/>
      <c r="H14" s="27" t="s">
        <v>409</v>
      </c>
    </row>
    <row r="15" spans="1:8" ht="15.75" thickBot="1">
      <c r="A15" s="196" t="s">
        <v>410</v>
      </c>
      <c r="B15" t="s">
        <v>164</v>
      </c>
      <c r="C15" s="28" t="s">
        <v>57</v>
      </c>
      <c r="D15" s="26"/>
      <c r="E15" s="26"/>
      <c r="F15" s="27"/>
      <c r="G15" s="27"/>
      <c r="H15" s="27" t="s">
        <v>411</v>
      </c>
    </row>
    <row r="16" spans="1:8" ht="15" customHeight="1">
      <c r="A16" s="303" t="s">
        <v>254</v>
      </c>
      <c r="B16" s="313" t="s">
        <v>412</v>
      </c>
      <c r="C16" s="301" t="s">
        <v>80</v>
      </c>
      <c r="D16" s="26"/>
      <c r="E16" s="26" t="s">
        <v>30</v>
      </c>
      <c r="F16" s="27"/>
      <c r="G16" s="27"/>
      <c r="H16" s="27" t="s">
        <v>413</v>
      </c>
    </row>
    <row r="17" spans="1:8" ht="15">
      <c r="A17" s="307"/>
      <c r="B17" s="312"/>
      <c r="C17" s="314"/>
      <c r="D17" s="26"/>
      <c r="E17" s="26" t="s">
        <v>64</v>
      </c>
      <c r="F17" s="27"/>
      <c r="G17" s="27"/>
      <c r="H17" s="27" t="s">
        <v>414</v>
      </c>
    </row>
    <row r="18" spans="1:8" ht="30.75" customHeight="1">
      <c r="A18" s="307"/>
      <c r="B18" s="306"/>
      <c r="C18" s="302"/>
      <c r="D18" s="26"/>
      <c r="E18" s="26" t="s">
        <v>415</v>
      </c>
      <c r="F18" s="27"/>
      <c r="G18" s="27"/>
      <c r="H18" s="27" t="s">
        <v>416</v>
      </c>
    </row>
    <row r="19" spans="1:8" ht="15.75" thickBot="1">
      <c r="A19" s="196" t="s">
        <v>417</v>
      </c>
      <c r="B19" s="27"/>
      <c r="C19" s="28"/>
      <c r="D19" s="26"/>
      <c r="E19" s="26"/>
      <c r="F19" s="27"/>
      <c r="G19" s="27"/>
      <c r="H19" s="27" t="s">
        <v>418</v>
      </c>
    </row>
    <row r="20" spans="1:8" ht="15">
      <c r="A20" s="303" t="s">
        <v>419</v>
      </c>
      <c r="B20" s="315" t="s">
        <v>391</v>
      </c>
      <c r="C20" s="301" t="s">
        <v>38</v>
      </c>
      <c r="D20" s="26"/>
      <c r="E20" s="26" t="s">
        <v>25</v>
      </c>
      <c r="F20" s="27"/>
      <c r="G20" s="27"/>
      <c r="H20" s="27" t="s">
        <v>420</v>
      </c>
    </row>
    <row r="21" spans="1:8" ht="15">
      <c r="A21" s="307"/>
      <c r="B21" s="312"/>
      <c r="C21" s="314"/>
      <c r="D21" s="26"/>
      <c r="E21" s="26" t="s">
        <v>64</v>
      </c>
      <c r="F21" s="27"/>
      <c r="G21" s="27"/>
      <c r="H21" s="27" t="s">
        <v>421</v>
      </c>
    </row>
    <row r="22" spans="1:8" ht="15.75" thickBot="1">
      <c r="A22" s="304"/>
      <c r="B22" s="306"/>
      <c r="C22" s="302"/>
      <c r="D22" s="26"/>
      <c r="E22" s="26" t="s">
        <v>415</v>
      </c>
      <c r="F22" s="27"/>
      <c r="G22" s="27"/>
      <c r="H22" s="27" t="s">
        <v>422</v>
      </c>
    </row>
    <row r="23" spans="1:8" ht="27.75" thickBot="1">
      <c r="A23" s="196" t="s">
        <v>423</v>
      </c>
      <c r="B23" s="27" t="s">
        <v>424</v>
      </c>
      <c r="C23" s="28" t="s">
        <v>57</v>
      </c>
      <c r="D23" s="26"/>
      <c r="E23" s="26" t="s">
        <v>91</v>
      </c>
      <c r="F23" s="27"/>
      <c r="G23" s="27"/>
      <c r="H23" s="27" t="s">
        <v>425</v>
      </c>
    </row>
    <row r="24" spans="1:8" ht="15">
      <c r="A24" s="303" t="s">
        <v>426</v>
      </c>
      <c r="B24" s="311" t="s">
        <v>427</v>
      </c>
      <c r="C24" s="301" t="s">
        <v>57</v>
      </c>
      <c r="D24" s="26"/>
      <c r="E24" s="26" t="s">
        <v>25</v>
      </c>
      <c r="F24" s="27"/>
      <c r="G24" s="27"/>
      <c r="H24" s="27" t="s">
        <v>428</v>
      </c>
    </row>
    <row r="25" spans="1:8" ht="15.75" thickBot="1">
      <c r="A25" s="304"/>
      <c r="B25" s="312"/>
      <c r="C25" s="302"/>
      <c r="D25" s="26"/>
      <c r="E25" s="26" t="s">
        <v>64</v>
      </c>
      <c r="F25" s="27"/>
      <c r="G25" s="27"/>
      <c r="H25" s="27" t="s">
        <v>413</v>
      </c>
    </row>
    <row r="26" spans="1:8" ht="15.75" thickBot="1">
      <c r="A26" s="196" t="s">
        <v>429</v>
      </c>
      <c r="B26" s="197" t="s">
        <v>430</v>
      </c>
      <c r="C26" s="28" t="s">
        <v>38</v>
      </c>
      <c r="D26" s="26"/>
      <c r="E26" s="26" t="s">
        <v>64</v>
      </c>
      <c r="F26" s="27"/>
      <c r="G26" s="27"/>
      <c r="H26" s="27" t="s">
        <v>431</v>
      </c>
    </row>
    <row r="27" spans="1:8" ht="15">
      <c r="A27" s="303" t="s">
        <v>78</v>
      </c>
      <c r="B27" s="312" t="s">
        <v>79</v>
      </c>
      <c r="C27" s="301" t="s">
        <v>432</v>
      </c>
      <c r="D27" s="26"/>
      <c r="E27" s="26" t="s">
        <v>25</v>
      </c>
      <c r="F27" s="27"/>
      <c r="G27" s="27"/>
      <c r="H27" s="27" t="s">
        <v>433</v>
      </c>
    </row>
    <row r="28" spans="1:8" ht="15.75" thickBot="1">
      <c r="A28" s="304"/>
      <c r="B28" s="312"/>
      <c r="C28" s="302"/>
      <c r="D28" s="26"/>
      <c r="E28" s="26" t="s">
        <v>64</v>
      </c>
      <c r="F28" s="27"/>
      <c r="G28" s="27"/>
      <c r="H28" s="27" t="s">
        <v>434</v>
      </c>
    </row>
    <row r="29" spans="1:8" ht="15">
      <c r="A29" s="303" t="s">
        <v>4</v>
      </c>
      <c r="B29" s="309" t="s">
        <v>347</v>
      </c>
      <c r="C29" s="301" t="s">
        <v>38</v>
      </c>
      <c r="D29" s="26"/>
      <c r="E29" s="26" t="s">
        <v>25</v>
      </c>
      <c r="F29" s="27"/>
      <c r="G29" s="27"/>
      <c r="H29" s="27" t="s">
        <v>425</v>
      </c>
    </row>
    <row r="30" spans="1:8" ht="15.75" thickBot="1">
      <c r="A30" s="304"/>
      <c r="B30" s="310"/>
      <c r="C30" s="302"/>
      <c r="D30" s="26"/>
      <c r="E30" s="26" t="s">
        <v>64</v>
      </c>
      <c r="F30" s="27"/>
      <c r="G30" s="27"/>
      <c r="H30" s="27" t="s">
        <v>435</v>
      </c>
    </row>
    <row r="31" spans="1:8" ht="15">
      <c r="A31" s="303" t="s">
        <v>436</v>
      </c>
      <c r="B31" s="305" t="s">
        <v>437</v>
      </c>
      <c r="C31" s="301" t="s">
        <v>38</v>
      </c>
      <c r="D31" s="26"/>
      <c r="E31" s="26" t="s">
        <v>25</v>
      </c>
      <c r="F31" s="27"/>
      <c r="G31" s="27"/>
      <c r="H31" s="27" t="s">
        <v>425</v>
      </c>
    </row>
    <row r="32" spans="1:8" ht="15.75" thickBot="1">
      <c r="A32" s="304"/>
      <c r="B32" s="306"/>
      <c r="C32" s="302"/>
      <c r="D32" s="26"/>
      <c r="E32" s="26" t="s">
        <v>64</v>
      </c>
      <c r="F32" s="27"/>
      <c r="G32" s="27"/>
      <c r="H32" s="27" t="s">
        <v>435</v>
      </c>
    </row>
    <row r="33" spans="1:8" ht="15">
      <c r="A33" s="303" t="s">
        <v>116</v>
      </c>
      <c r="B33" s="308" t="s">
        <v>438</v>
      </c>
      <c r="C33" s="301" t="s">
        <v>432</v>
      </c>
      <c r="D33" s="26"/>
      <c r="E33" s="26" t="s">
        <v>25</v>
      </c>
      <c r="F33" s="27"/>
      <c r="G33" s="27"/>
      <c r="H33" s="27" t="s">
        <v>403</v>
      </c>
    </row>
    <row r="34" spans="1:8" ht="15">
      <c r="A34" s="307"/>
      <c r="B34" s="306"/>
      <c r="C34" s="302"/>
      <c r="D34" s="26"/>
      <c r="E34" s="26" t="s">
        <v>64</v>
      </c>
      <c r="F34" s="27"/>
      <c r="G34" s="27"/>
      <c r="H34" s="27" t="s">
        <v>439</v>
      </c>
    </row>
    <row r="35" spans="1:8" ht="0.75" customHeight="1" thickBot="1">
      <c r="A35" s="304"/>
      <c r="B35" s="27"/>
      <c r="C35" s="28"/>
      <c r="D35" s="26"/>
      <c r="E35" s="26"/>
      <c r="F35" s="27"/>
      <c r="G35" s="27"/>
      <c r="H35" s="27"/>
    </row>
    <row r="36" spans="1:8" ht="0.75" customHeight="1">
      <c r="A36" s="198"/>
      <c r="B36" s="193"/>
      <c r="C36" s="194"/>
      <c r="D36" s="188"/>
      <c r="E36" s="188"/>
      <c r="F36" s="193"/>
      <c r="G36" s="193"/>
      <c r="H36" s="193"/>
    </row>
    <row r="37" spans="1:8" ht="15">
      <c r="A37" s="298" t="s">
        <v>440</v>
      </c>
      <c r="B37" s="299" t="s">
        <v>441</v>
      </c>
      <c r="C37" s="293" t="s">
        <v>38</v>
      </c>
      <c r="D37" s="27"/>
      <c r="E37" s="26" t="s">
        <v>25</v>
      </c>
      <c r="F37" s="27"/>
      <c r="G37" s="27"/>
      <c r="H37" s="27" t="s">
        <v>442</v>
      </c>
    </row>
    <row r="38" spans="1:8" ht="15">
      <c r="A38" s="298"/>
      <c r="B38" s="300"/>
      <c r="C38" s="297"/>
      <c r="D38" s="27"/>
      <c r="E38" s="26" t="s">
        <v>64</v>
      </c>
      <c r="F38" s="27"/>
      <c r="G38" s="27"/>
      <c r="H38" s="27" t="s">
        <v>443</v>
      </c>
    </row>
    <row r="39" spans="1:8" ht="15">
      <c r="A39" s="298"/>
      <c r="B39" s="300"/>
      <c r="C39" s="297"/>
      <c r="D39" s="27"/>
      <c r="E39" s="26" t="s">
        <v>415</v>
      </c>
      <c r="F39" s="27"/>
      <c r="G39" s="27"/>
      <c r="H39" s="27" t="s">
        <v>434</v>
      </c>
    </row>
    <row r="40" spans="1:8" ht="15">
      <c r="A40" s="293" t="s">
        <v>444</v>
      </c>
      <c r="B40" s="299" t="s">
        <v>445</v>
      </c>
      <c r="C40" s="293" t="s">
        <v>38</v>
      </c>
      <c r="D40" s="27"/>
      <c r="E40" s="26" t="s">
        <v>25</v>
      </c>
      <c r="F40" s="27"/>
      <c r="G40" s="27"/>
      <c r="H40" s="27" t="s">
        <v>431</v>
      </c>
    </row>
    <row r="41" spans="1:8" ht="15">
      <c r="A41" s="294"/>
      <c r="B41" s="300"/>
      <c r="C41" s="297"/>
      <c r="D41" s="27"/>
      <c r="E41" s="26" t="s">
        <v>64</v>
      </c>
      <c r="F41" s="27"/>
      <c r="G41" s="27"/>
      <c r="H41" s="27" t="s">
        <v>443</v>
      </c>
    </row>
    <row r="42" spans="1:8" ht="15">
      <c r="A42" s="294"/>
      <c r="B42" s="300"/>
      <c r="C42" s="297"/>
      <c r="D42" s="27"/>
      <c r="E42" s="26" t="s">
        <v>415</v>
      </c>
      <c r="F42" s="27"/>
      <c r="G42" s="27"/>
      <c r="H42" s="27" t="s">
        <v>414</v>
      </c>
    </row>
    <row r="43" spans="1:8" ht="15">
      <c r="A43" s="293" t="s">
        <v>446</v>
      </c>
      <c r="B43" s="295" t="s">
        <v>447</v>
      </c>
      <c r="C43" s="293" t="s">
        <v>38</v>
      </c>
      <c r="D43" s="27"/>
      <c r="E43" s="26" t="s">
        <v>448</v>
      </c>
      <c r="F43" s="27"/>
      <c r="G43" s="27"/>
      <c r="H43" s="27" t="s">
        <v>413</v>
      </c>
    </row>
    <row r="44" spans="1:8" ht="15">
      <c r="A44" s="294"/>
      <c r="B44" s="296"/>
      <c r="C44" s="297"/>
      <c r="D44" s="27"/>
      <c r="E44" s="26" t="s">
        <v>449</v>
      </c>
      <c r="F44" s="27"/>
      <c r="G44" s="27"/>
      <c r="H44" s="27" t="s">
        <v>450</v>
      </c>
    </row>
    <row r="45" spans="1:8" ht="15">
      <c r="A45" s="294"/>
      <c r="B45" s="296"/>
      <c r="C45" s="297"/>
      <c r="D45" s="27"/>
      <c r="E45" s="26" t="s">
        <v>451</v>
      </c>
      <c r="F45" s="27"/>
      <c r="G45" s="27"/>
      <c r="H45" s="27" t="s">
        <v>452</v>
      </c>
    </row>
  </sheetData>
  <sheetProtection/>
  <mergeCells count="52">
    <mergeCell ref="A1:H1"/>
    <mergeCell ref="B2:H2"/>
    <mergeCell ref="B3:H3"/>
    <mergeCell ref="B4:H4"/>
    <mergeCell ref="A5:A6"/>
    <mergeCell ref="B5:B6"/>
    <mergeCell ref="C5:C6"/>
    <mergeCell ref="D5:D6"/>
    <mergeCell ref="E5:E6"/>
    <mergeCell ref="F5:F6"/>
    <mergeCell ref="G5:G6"/>
    <mergeCell ref="H5:H6"/>
    <mergeCell ref="A7:H7"/>
    <mergeCell ref="A8:A10"/>
    <mergeCell ref="B8:B10"/>
    <mergeCell ref="C8:C10"/>
    <mergeCell ref="A11:A12"/>
    <mergeCell ref="B11:B12"/>
    <mergeCell ref="C11:C12"/>
    <mergeCell ref="A13:A14"/>
    <mergeCell ref="B13:B14"/>
    <mergeCell ref="C13:C14"/>
    <mergeCell ref="A16:A18"/>
    <mergeCell ref="B16:B18"/>
    <mergeCell ref="C16:C18"/>
    <mergeCell ref="A20:A22"/>
    <mergeCell ref="B20:B22"/>
    <mergeCell ref="C20:C22"/>
    <mergeCell ref="A24:A25"/>
    <mergeCell ref="B24:B25"/>
    <mergeCell ref="C24:C25"/>
    <mergeCell ref="A27:A28"/>
    <mergeCell ref="B27:B28"/>
    <mergeCell ref="C27:C28"/>
    <mergeCell ref="C29:C30"/>
    <mergeCell ref="A31:A32"/>
    <mergeCell ref="B31:B32"/>
    <mergeCell ref="C31:C32"/>
    <mergeCell ref="A33:A35"/>
    <mergeCell ref="B33:B34"/>
    <mergeCell ref="C33:C34"/>
    <mergeCell ref="A29:A30"/>
    <mergeCell ref="B29:B30"/>
    <mergeCell ref="A43:A45"/>
    <mergeCell ref="B43:B45"/>
    <mergeCell ref="C43:C45"/>
    <mergeCell ref="A37:A39"/>
    <mergeCell ref="B37:B39"/>
    <mergeCell ref="C37:C39"/>
    <mergeCell ref="A40:A42"/>
    <mergeCell ref="B40:B42"/>
    <mergeCell ref="C40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34"/>
  <sheetViews>
    <sheetView zoomScalePageLayoutView="0" workbookViewId="0" topLeftCell="A1">
      <selection activeCell="D5" sqref="D5:D6"/>
    </sheetView>
  </sheetViews>
  <sheetFormatPr defaultColWidth="9.140625" defaultRowHeight="15"/>
  <cols>
    <col min="1" max="1" width="27.7109375" style="0" customWidth="1"/>
    <col min="2" max="2" width="20.28125" style="0" customWidth="1"/>
    <col min="3" max="3" width="28.7109375" style="0" customWidth="1"/>
    <col min="4" max="4" width="17.421875" style="0" customWidth="1"/>
    <col min="5" max="5" width="9.00390625" style="0" customWidth="1"/>
    <col min="6" max="6" width="7.8515625" style="0" customWidth="1"/>
    <col min="7" max="7" width="9.28125" style="0" customWidth="1"/>
  </cols>
  <sheetData>
    <row r="1" spans="1:8" ht="38.25" customHeight="1">
      <c r="A1" s="329" t="s">
        <v>775</v>
      </c>
      <c r="B1" s="330"/>
      <c r="C1" s="330"/>
      <c r="D1" s="330"/>
      <c r="E1" s="330"/>
      <c r="F1" s="330"/>
      <c r="G1" s="330"/>
      <c r="H1" s="330"/>
    </row>
    <row r="2" spans="1:8" ht="15">
      <c r="A2" s="21" t="s">
        <v>5</v>
      </c>
      <c r="B2" s="276" t="s">
        <v>6</v>
      </c>
      <c r="C2" s="276"/>
      <c r="D2" s="276"/>
      <c r="E2" s="276"/>
      <c r="F2" s="276"/>
      <c r="G2" s="276"/>
      <c r="H2" s="276"/>
    </row>
    <row r="3" spans="1:8" ht="28.5" customHeight="1">
      <c r="A3" s="22" t="s">
        <v>67</v>
      </c>
      <c r="B3" s="277" t="s">
        <v>453</v>
      </c>
      <c r="C3" s="277"/>
      <c r="D3" s="277"/>
      <c r="E3" s="277"/>
      <c r="F3" s="277"/>
      <c r="G3" s="277"/>
      <c r="H3" s="277"/>
    </row>
    <row r="4" spans="1:8" ht="37.5" customHeight="1">
      <c r="A4" s="22" t="s">
        <v>69</v>
      </c>
      <c r="B4" s="331" t="s">
        <v>454</v>
      </c>
      <c r="C4" s="332"/>
      <c r="D4" s="332"/>
      <c r="E4" s="332"/>
      <c r="F4" s="333"/>
      <c r="G4" s="332"/>
      <c r="H4" s="334"/>
    </row>
    <row r="5" spans="1:8" ht="15" customHeight="1">
      <c r="A5" s="273" t="s">
        <v>71</v>
      </c>
      <c r="B5" s="273" t="s">
        <v>72</v>
      </c>
      <c r="C5" s="273" t="s">
        <v>14</v>
      </c>
      <c r="D5" s="273" t="s">
        <v>73</v>
      </c>
      <c r="E5" s="335" t="s">
        <v>74</v>
      </c>
      <c r="F5" s="337" t="s">
        <v>774</v>
      </c>
      <c r="G5" s="336" t="s">
        <v>75</v>
      </c>
      <c r="H5" s="281" t="s">
        <v>76</v>
      </c>
    </row>
    <row r="6" spans="1:8" ht="55.5" customHeight="1">
      <c r="A6" s="273"/>
      <c r="B6" s="273"/>
      <c r="C6" s="273"/>
      <c r="D6" s="273"/>
      <c r="E6" s="335"/>
      <c r="F6" s="338"/>
      <c r="G6" s="336"/>
      <c r="H6" s="281"/>
    </row>
    <row r="7" spans="1:8" ht="21">
      <c r="A7" s="280" t="s">
        <v>77</v>
      </c>
      <c r="B7" s="280"/>
      <c r="C7" s="280"/>
      <c r="D7" s="280"/>
      <c r="E7" s="280"/>
      <c r="F7" s="328"/>
      <c r="G7" s="280"/>
      <c r="H7" s="280"/>
    </row>
    <row r="8" spans="1:8" ht="14.25">
      <c r="A8" s="27" t="s">
        <v>455</v>
      </c>
      <c r="B8" s="27" t="s">
        <v>151</v>
      </c>
      <c r="C8" s="29" t="s">
        <v>38</v>
      </c>
      <c r="D8" s="29" t="s">
        <v>24</v>
      </c>
      <c r="E8" s="27" t="s">
        <v>456</v>
      </c>
      <c r="F8" s="27">
        <v>100</v>
      </c>
      <c r="G8" s="27">
        <v>68.64</v>
      </c>
      <c r="H8" s="27">
        <v>82.37</v>
      </c>
    </row>
    <row r="9" spans="1:8" ht="14.25">
      <c r="A9" s="27" t="s">
        <v>457</v>
      </c>
      <c r="B9" s="27" t="s">
        <v>458</v>
      </c>
      <c r="C9" s="29" t="s">
        <v>38</v>
      </c>
      <c r="D9" s="29" t="s">
        <v>24</v>
      </c>
      <c r="E9" s="27" t="s">
        <v>459</v>
      </c>
      <c r="F9" s="27">
        <v>1000</v>
      </c>
      <c r="G9" s="27">
        <v>49.68</v>
      </c>
      <c r="H9" s="27">
        <v>59.62</v>
      </c>
    </row>
    <row r="10" spans="1:8" ht="14.25">
      <c r="A10" s="27" t="s">
        <v>138</v>
      </c>
      <c r="B10" s="27" t="s">
        <v>460</v>
      </c>
      <c r="C10" s="29" t="s">
        <v>38</v>
      </c>
      <c r="D10" s="29" t="s">
        <v>24</v>
      </c>
      <c r="E10" s="27" t="s">
        <v>459</v>
      </c>
      <c r="F10" s="27">
        <v>2000</v>
      </c>
      <c r="G10" s="27">
        <v>31.56</v>
      </c>
      <c r="H10" s="27">
        <v>37.87</v>
      </c>
    </row>
    <row r="11" spans="1:8" ht="14.25">
      <c r="A11" s="27" t="s">
        <v>0</v>
      </c>
      <c r="B11" s="27" t="s">
        <v>371</v>
      </c>
      <c r="C11" s="29" t="s">
        <v>38</v>
      </c>
      <c r="D11" s="29" t="s">
        <v>24</v>
      </c>
      <c r="E11" s="27" t="s">
        <v>459</v>
      </c>
      <c r="F11" s="27">
        <v>200</v>
      </c>
      <c r="G11" s="27">
        <v>52.32</v>
      </c>
      <c r="H11" s="27">
        <v>62.78</v>
      </c>
    </row>
    <row r="12" spans="1:8" ht="14.25">
      <c r="A12" s="27" t="s">
        <v>147</v>
      </c>
      <c r="B12" s="27" t="s">
        <v>148</v>
      </c>
      <c r="C12" s="29" t="s">
        <v>38</v>
      </c>
      <c r="D12" s="29" t="s">
        <v>24</v>
      </c>
      <c r="E12" s="27">
        <v>150</v>
      </c>
      <c r="F12" s="27">
        <v>100</v>
      </c>
      <c r="G12" s="27">
        <v>53.76</v>
      </c>
      <c r="H12" s="27">
        <v>64.51</v>
      </c>
    </row>
    <row r="13" spans="1:8" ht="14.25">
      <c r="A13" s="27" t="s">
        <v>3</v>
      </c>
      <c r="B13" s="27" t="s">
        <v>461</v>
      </c>
      <c r="C13" s="29" t="s">
        <v>38</v>
      </c>
      <c r="D13" s="29" t="s">
        <v>24</v>
      </c>
      <c r="E13" s="27">
        <v>150</v>
      </c>
      <c r="F13" s="27">
        <v>300</v>
      </c>
      <c r="G13" s="27">
        <v>47.64</v>
      </c>
      <c r="H13" s="27">
        <v>57.17</v>
      </c>
    </row>
    <row r="14" spans="1:8" ht="14.25">
      <c r="A14" s="27" t="s">
        <v>113</v>
      </c>
      <c r="B14" s="27" t="s">
        <v>462</v>
      </c>
      <c r="C14" s="30" t="s">
        <v>432</v>
      </c>
      <c r="D14" s="29" t="s">
        <v>24</v>
      </c>
      <c r="E14" s="27">
        <v>30</v>
      </c>
      <c r="F14" s="27">
        <v>2000</v>
      </c>
      <c r="G14" s="27">
        <v>33</v>
      </c>
      <c r="H14" s="27">
        <v>36.6</v>
      </c>
    </row>
    <row r="15" spans="1:8" ht="14.25">
      <c r="A15" s="27" t="s">
        <v>4</v>
      </c>
      <c r="B15" s="27" t="s">
        <v>347</v>
      </c>
      <c r="C15" s="29" t="s">
        <v>38</v>
      </c>
      <c r="D15" s="29" t="s">
        <v>24</v>
      </c>
      <c r="E15" s="27">
        <v>60</v>
      </c>
      <c r="F15" s="27">
        <v>5000</v>
      </c>
      <c r="G15" s="27">
        <v>31.68</v>
      </c>
      <c r="H15" s="27">
        <v>38.02</v>
      </c>
    </row>
    <row r="16" spans="1:8" ht="14.25">
      <c r="A16" s="27" t="s">
        <v>116</v>
      </c>
      <c r="B16" s="27" t="s">
        <v>438</v>
      </c>
      <c r="C16" s="30" t="s">
        <v>432</v>
      </c>
      <c r="D16" s="29" t="s">
        <v>24</v>
      </c>
      <c r="E16" s="27">
        <v>40</v>
      </c>
      <c r="F16" s="27">
        <v>400</v>
      </c>
      <c r="G16" s="27">
        <v>51.24</v>
      </c>
      <c r="H16" s="27">
        <v>61.49</v>
      </c>
    </row>
    <row r="17" spans="1:8" ht="14.25">
      <c r="A17" s="27" t="s">
        <v>463</v>
      </c>
      <c r="B17" s="27" t="s">
        <v>79</v>
      </c>
      <c r="C17" s="30" t="s">
        <v>432</v>
      </c>
      <c r="D17" s="29" t="s">
        <v>24</v>
      </c>
      <c r="E17" s="27">
        <v>40</v>
      </c>
      <c r="F17" s="27">
        <v>200</v>
      </c>
      <c r="G17" s="27">
        <v>51.96</v>
      </c>
      <c r="H17" s="27">
        <v>62.35</v>
      </c>
    </row>
    <row r="18" spans="1:8" ht="14.25">
      <c r="A18" s="27" t="s">
        <v>109</v>
      </c>
      <c r="B18" s="27" t="s">
        <v>110</v>
      </c>
      <c r="C18" s="30" t="s">
        <v>432</v>
      </c>
      <c r="D18" s="29" t="s">
        <v>24</v>
      </c>
      <c r="E18" s="27">
        <v>40</v>
      </c>
      <c r="F18" s="27">
        <v>300</v>
      </c>
      <c r="G18" s="27">
        <v>49.44</v>
      </c>
      <c r="H18" s="27">
        <v>49.44</v>
      </c>
    </row>
    <row r="19" spans="1:8" ht="14.25">
      <c r="A19" s="30" t="s">
        <v>238</v>
      </c>
      <c r="B19" s="30" t="s">
        <v>464</v>
      </c>
      <c r="C19" s="30" t="s">
        <v>432</v>
      </c>
      <c r="D19" s="29" t="s">
        <v>24</v>
      </c>
      <c r="E19" s="30">
        <v>20</v>
      </c>
      <c r="F19" s="30">
        <v>1000</v>
      </c>
      <c r="G19" s="30">
        <v>60.24</v>
      </c>
      <c r="H19" s="30">
        <v>72.23</v>
      </c>
    </row>
    <row r="20" spans="1:8" ht="14.25">
      <c r="A20" s="30" t="s">
        <v>465</v>
      </c>
      <c r="B20" s="30" t="s">
        <v>466</v>
      </c>
      <c r="C20" s="30" t="s">
        <v>432</v>
      </c>
      <c r="D20" s="29" t="s">
        <v>24</v>
      </c>
      <c r="E20" s="30">
        <v>15</v>
      </c>
      <c r="F20" s="30">
        <v>100</v>
      </c>
      <c r="G20" s="30">
        <v>66.48</v>
      </c>
      <c r="H20" s="30">
        <v>79.78</v>
      </c>
    </row>
    <row r="21" spans="1:8" ht="14.25">
      <c r="A21" s="30" t="s">
        <v>467</v>
      </c>
      <c r="B21" s="30" t="s">
        <v>391</v>
      </c>
      <c r="C21" s="29" t="s">
        <v>38</v>
      </c>
      <c r="D21" s="29" t="s">
        <v>24</v>
      </c>
      <c r="E21" s="30">
        <v>50</v>
      </c>
      <c r="F21" s="30">
        <v>100</v>
      </c>
      <c r="G21" s="30">
        <v>36.72</v>
      </c>
      <c r="H21" s="30">
        <v>44.06</v>
      </c>
    </row>
    <row r="22" spans="1:8" ht="14.25">
      <c r="A22" s="30" t="s">
        <v>169</v>
      </c>
      <c r="B22" s="30" t="s">
        <v>170</v>
      </c>
      <c r="C22" s="29" t="s">
        <v>38</v>
      </c>
      <c r="D22" s="29" t="s">
        <v>24</v>
      </c>
      <c r="E22" s="30">
        <v>50</v>
      </c>
      <c r="F22" s="30">
        <v>50</v>
      </c>
      <c r="G22" s="30">
        <v>48.24</v>
      </c>
      <c r="H22" s="30">
        <v>57.89</v>
      </c>
    </row>
    <row r="23" spans="1:8" ht="14.25">
      <c r="A23" s="30" t="s">
        <v>468</v>
      </c>
      <c r="B23" s="30" t="s">
        <v>469</v>
      </c>
      <c r="C23" s="29" t="s">
        <v>38</v>
      </c>
      <c r="D23" s="29" t="s">
        <v>24</v>
      </c>
      <c r="E23" s="30">
        <v>100</v>
      </c>
      <c r="F23" s="30">
        <v>400</v>
      </c>
      <c r="G23" s="30">
        <v>36.12</v>
      </c>
      <c r="H23" s="30">
        <v>43.34</v>
      </c>
    </row>
    <row r="24" spans="1:8" ht="14.25">
      <c r="A24" s="30" t="s">
        <v>470</v>
      </c>
      <c r="B24" s="30" t="s">
        <v>471</v>
      </c>
      <c r="C24" s="30" t="s">
        <v>38</v>
      </c>
      <c r="D24" s="30" t="s">
        <v>24</v>
      </c>
      <c r="E24" s="30">
        <v>50</v>
      </c>
      <c r="F24" s="30">
        <v>100</v>
      </c>
      <c r="G24" s="30">
        <v>40.56</v>
      </c>
      <c r="H24" s="30">
        <v>48.67</v>
      </c>
    </row>
    <row r="25" spans="1:8" ht="14.25">
      <c r="A25" s="30"/>
      <c r="B25" s="30"/>
      <c r="C25" s="30"/>
      <c r="D25" s="30"/>
      <c r="E25" s="30"/>
      <c r="F25" s="30"/>
      <c r="G25" s="30"/>
      <c r="H25" s="30"/>
    </row>
    <row r="26" spans="1:8" ht="11.25" customHeight="1">
      <c r="A26" s="31"/>
      <c r="B26" s="31"/>
      <c r="C26" s="31"/>
      <c r="D26" s="31"/>
      <c r="E26" s="31"/>
      <c r="F26" s="31"/>
      <c r="G26" s="31"/>
      <c r="H26" s="31"/>
    </row>
    <row r="27" spans="1:8" ht="14.25" hidden="1">
      <c r="A27" s="31"/>
      <c r="B27" s="31"/>
      <c r="C27" s="31"/>
      <c r="D27" s="31"/>
      <c r="E27" s="31"/>
      <c r="F27" s="31"/>
      <c r="G27" s="31"/>
      <c r="H27" s="31"/>
    </row>
    <row r="28" spans="1:8" ht="14.25">
      <c r="A28" s="31"/>
      <c r="B28" s="31" t="s">
        <v>472</v>
      </c>
      <c r="C28" s="31"/>
      <c r="D28" s="31"/>
      <c r="E28" s="31"/>
      <c r="F28" s="31"/>
      <c r="G28" s="31"/>
      <c r="H28" s="31"/>
    </row>
    <row r="29" spans="1:8" ht="14.25">
      <c r="A29" s="31"/>
      <c r="B29" s="31" t="s">
        <v>453</v>
      </c>
      <c r="C29" s="31"/>
      <c r="D29" s="31" t="s">
        <v>473</v>
      </c>
      <c r="E29" s="31"/>
      <c r="F29" s="31"/>
      <c r="G29" s="31"/>
      <c r="H29" s="31"/>
    </row>
    <row r="30" spans="1:8" ht="14.25">
      <c r="A30" s="31"/>
      <c r="B30" s="31"/>
      <c r="C30" s="31"/>
      <c r="D30" s="31"/>
      <c r="E30" s="31"/>
      <c r="F30" s="31"/>
      <c r="G30" s="31"/>
      <c r="H30" s="31"/>
    </row>
    <row r="31" spans="1:8" ht="14.25">
      <c r="A31" s="3"/>
      <c r="B31" s="3"/>
      <c r="C31" s="3"/>
      <c r="D31" s="3"/>
      <c r="E31" s="3"/>
      <c r="F31" s="3"/>
      <c r="G31" s="3"/>
      <c r="H31" s="3"/>
    </row>
    <row r="32" spans="1:8" ht="14.25">
      <c r="A32" s="3"/>
      <c r="B32" s="3"/>
      <c r="C32" s="3"/>
      <c r="D32" s="3"/>
      <c r="E32" s="3"/>
      <c r="F32" s="3"/>
      <c r="G32" s="3"/>
      <c r="H32" s="3"/>
    </row>
    <row r="33" spans="1:8" ht="14.25">
      <c r="A33" s="3"/>
      <c r="B33" s="3"/>
      <c r="C33" s="3"/>
      <c r="D33" s="3"/>
      <c r="E33" s="3"/>
      <c r="F33" s="3"/>
      <c r="G33" s="3"/>
      <c r="H33" s="3"/>
    </row>
    <row r="34" spans="1:8" ht="14.25">
      <c r="A34" s="3"/>
      <c r="B34" s="3"/>
      <c r="C34" s="3"/>
      <c r="D34" s="3"/>
      <c r="E34" s="3"/>
      <c r="F34" s="3"/>
      <c r="G34" s="3"/>
      <c r="H34" s="3"/>
    </row>
  </sheetData>
  <sheetProtection/>
  <mergeCells count="13">
    <mergeCell ref="E5:E6"/>
    <mergeCell ref="G5:G6"/>
    <mergeCell ref="F5:F6"/>
    <mergeCell ref="H5:H6"/>
    <mergeCell ref="A7:H7"/>
    <mergeCell ref="A1:H1"/>
    <mergeCell ref="B2:H2"/>
    <mergeCell ref="B3:H3"/>
    <mergeCell ref="B4:H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M62"/>
  <sheetViews>
    <sheetView zoomScalePageLayoutView="0" workbookViewId="0" topLeftCell="A1">
      <selection activeCell="B33" sqref="B33:B34"/>
    </sheetView>
  </sheetViews>
  <sheetFormatPr defaultColWidth="9.140625" defaultRowHeight="15"/>
  <cols>
    <col min="1" max="1" width="6.140625" style="0" customWidth="1"/>
    <col min="2" max="2" width="35.28125" style="0" customWidth="1"/>
    <col min="3" max="4" width="15.00390625" style="0" customWidth="1"/>
    <col min="5" max="5" width="15.140625" style="0" customWidth="1"/>
    <col min="6" max="6" width="19.421875" style="0" customWidth="1"/>
    <col min="7" max="7" width="12.00390625" style="0" customWidth="1"/>
    <col min="8" max="8" width="13.140625" style="0" customWidth="1"/>
  </cols>
  <sheetData>
    <row r="2" spans="2:12" ht="54.75" customHeight="1" thickBot="1">
      <c r="B2" s="353" t="s">
        <v>908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2:12" ht="15.75" customHeight="1">
      <c r="B3" s="355" t="s">
        <v>793</v>
      </c>
      <c r="C3" s="206"/>
      <c r="D3" s="206" t="s">
        <v>794</v>
      </c>
      <c r="E3" s="206" t="s">
        <v>17</v>
      </c>
      <c r="F3" s="206" t="s">
        <v>18</v>
      </c>
      <c r="G3" s="2"/>
      <c r="H3" s="2"/>
      <c r="I3" s="2"/>
      <c r="J3" s="2"/>
      <c r="K3" s="2"/>
      <c r="L3" s="2"/>
    </row>
    <row r="4" spans="2:13" ht="50.25" customHeight="1">
      <c r="B4" s="356"/>
      <c r="C4" s="207" t="s">
        <v>474</v>
      </c>
      <c r="D4" s="207" t="s">
        <v>795</v>
      </c>
      <c r="E4" s="207" t="s">
        <v>796</v>
      </c>
      <c r="F4" s="207" t="s">
        <v>797</v>
      </c>
      <c r="G4" s="163"/>
      <c r="H4" s="163"/>
      <c r="I4" s="163"/>
      <c r="J4" s="163"/>
      <c r="K4" s="163"/>
      <c r="L4" s="163"/>
      <c r="M4" s="32"/>
    </row>
    <row r="5" spans="2:12" ht="15.75" customHeight="1" thickBot="1">
      <c r="B5" s="357"/>
      <c r="C5" s="208"/>
      <c r="D5" s="208"/>
      <c r="E5" s="205" t="s">
        <v>798</v>
      </c>
      <c r="F5" s="205" t="s">
        <v>799</v>
      </c>
      <c r="G5" s="151"/>
      <c r="H5" s="151"/>
      <c r="I5" s="151"/>
      <c r="J5" s="151"/>
      <c r="K5" s="151"/>
      <c r="L5" s="151"/>
    </row>
    <row r="6" spans="2:12" ht="15.75" thickBot="1">
      <c r="B6" s="355">
        <v>1</v>
      </c>
      <c r="C6" s="355" t="s">
        <v>116</v>
      </c>
      <c r="D6" s="205">
        <v>1</v>
      </c>
      <c r="E6" s="205">
        <v>500</v>
      </c>
      <c r="F6" s="205">
        <v>600</v>
      </c>
      <c r="G6" s="151"/>
      <c r="H6" s="151"/>
      <c r="I6" s="151"/>
      <c r="J6" s="151"/>
      <c r="K6" s="151"/>
      <c r="L6" s="151"/>
    </row>
    <row r="7" spans="2:12" ht="15.75" customHeight="1" thickBot="1">
      <c r="B7" s="357"/>
      <c r="C7" s="357"/>
      <c r="D7" s="205">
        <v>2</v>
      </c>
      <c r="E7" s="205">
        <v>700</v>
      </c>
      <c r="F7" s="205">
        <v>840</v>
      </c>
      <c r="G7" s="151"/>
      <c r="H7" s="151"/>
      <c r="I7" s="151"/>
      <c r="J7" s="151"/>
      <c r="K7" s="151"/>
      <c r="L7" s="151"/>
    </row>
    <row r="8" spans="2:12" ht="15.75" thickBot="1">
      <c r="B8" s="355">
        <v>2</v>
      </c>
      <c r="C8" s="355" t="s">
        <v>436</v>
      </c>
      <c r="D8" s="205">
        <v>1</v>
      </c>
      <c r="E8" s="205">
        <v>1500</v>
      </c>
      <c r="F8" s="205">
        <v>1800</v>
      </c>
      <c r="G8" s="151"/>
      <c r="H8" s="151"/>
      <c r="I8" s="151"/>
      <c r="J8" s="151"/>
      <c r="K8" s="151"/>
      <c r="L8" s="151"/>
    </row>
    <row r="9" spans="2:12" ht="15.75" thickBot="1">
      <c r="B9" s="357"/>
      <c r="C9" s="357"/>
      <c r="D9" s="205">
        <v>2</v>
      </c>
      <c r="E9" s="205">
        <v>1800</v>
      </c>
      <c r="F9" s="205">
        <v>2160</v>
      </c>
      <c r="G9" s="151"/>
      <c r="H9" s="151"/>
      <c r="I9" s="151"/>
      <c r="J9" s="151"/>
      <c r="K9" s="151"/>
      <c r="L9" s="151"/>
    </row>
    <row r="10" spans="2:12" ht="15.75" customHeight="1" thickBot="1">
      <c r="B10" s="355">
        <v>3</v>
      </c>
      <c r="C10" s="355" t="s">
        <v>4</v>
      </c>
      <c r="D10" s="205">
        <v>1</v>
      </c>
      <c r="E10" s="205">
        <v>400</v>
      </c>
      <c r="F10" s="205">
        <v>480</v>
      </c>
      <c r="G10" s="151"/>
      <c r="H10" s="151"/>
      <c r="I10" s="151"/>
      <c r="J10" s="151"/>
      <c r="K10" s="151"/>
      <c r="L10" s="151"/>
    </row>
    <row r="11" spans="2:12" ht="15.75" thickBot="1">
      <c r="B11" s="356"/>
      <c r="C11" s="356"/>
      <c r="D11" s="205">
        <v>2</v>
      </c>
      <c r="E11" s="205">
        <v>450</v>
      </c>
      <c r="F11" s="205">
        <v>540</v>
      </c>
      <c r="G11" s="151"/>
      <c r="H11" s="151"/>
      <c r="I11" s="151"/>
      <c r="J11" s="151"/>
      <c r="K11" s="151"/>
      <c r="L11" s="151"/>
    </row>
    <row r="12" spans="2:12" ht="15.75" thickBot="1">
      <c r="B12" s="357"/>
      <c r="C12" s="357"/>
      <c r="D12" s="205">
        <v>3</v>
      </c>
      <c r="E12" s="205">
        <v>500</v>
      </c>
      <c r="F12" s="205">
        <v>600</v>
      </c>
      <c r="G12" s="151"/>
      <c r="H12" s="151"/>
      <c r="I12" s="151"/>
      <c r="J12" s="151"/>
      <c r="K12" s="151"/>
      <c r="L12" s="151"/>
    </row>
    <row r="13" spans="2:12" ht="15.75" customHeight="1" thickBot="1">
      <c r="B13" s="355">
        <v>4</v>
      </c>
      <c r="C13" s="355" t="s">
        <v>463</v>
      </c>
      <c r="D13" s="205">
        <v>1</v>
      </c>
      <c r="E13" s="205">
        <v>500</v>
      </c>
      <c r="F13" s="205">
        <v>600</v>
      </c>
      <c r="G13" s="151"/>
      <c r="H13" s="151"/>
      <c r="I13" s="151"/>
      <c r="J13" s="151"/>
      <c r="K13" s="151"/>
      <c r="L13" s="151"/>
    </row>
    <row r="14" spans="2:12" ht="16.5" customHeight="1" thickBot="1">
      <c r="B14" s="356"/>
      <c r="C14" s="356"/>
      <c r="D14" s="205">
        <v>2</v>
      </c>
      <c r="E14" s="205">
        <v>750</v>
      </c>
      <c r="F14" s="205">
        <v>900</v>
      </c>
      <c r="G14" s="151"/>
      <c r="H14" s="151"/>
      <c r="I14" s="151"/>
      <c r="J14" s="151"/>
      <c r="K14" s="151"/>
      <c r="L14" s="151"/>
    </row>
    <row r="15" spans="2:12" ht="15.75" thickBot="1">
      <c r="B15" s="357"/>
      <c r="C15" s="357"/>
      <c r="D15" s="205">
        <v>3</v>
      </c>
      <c r="E15" s="205">
        <v>1000</v>
      </c>
      <c r="F15" s="205">
        <v>1200</v>
      </c>
      <c r="G15" s="151"/>
      <c r="H15" s="151"/>
      <c r="I15" s="151"/>
      <c r="J15" s="151"/>
      <c r="K15" s="151"/>
      <c r="L15" s="151"/>
    </row>
    <row r="16" spans="2:12" ht="15.75" thickBot="1">
      <c r="B16" s="355">
        <v>5</v>
      </c>
      <c r="C16" s="355" t="s">
        <v>113</v>
      </c>
      <c r="D16" s="205">
        <v>1</v>
      </c>
      <c r="E16" s="205">
        <v>1100</v>
      </c>
      <c r="F16" s="205">
        <v>1320</v>
      </c>
      <c r="G16" s="151"/>
      <c r="H16" s="151"/>
      <c r="I16" s="151"/>
      <c r="J16" s="151"/>
      <c r="K16" s="151"/>
      <c r="L16" s="151"/>
    </row>
    <row r="17" spans="2:12" ht="15.75" thickBot="1">
      <c r="B17" s="356"/>
      <c r="C17" s="356"/>
      <c r="D17" s="205">
        <v>2</v>
      </c>
      <c r="E17" s="205">
        <v>1250</v>
      </c>
      <c r="F17" s="205">
        <v>1500</v>
      </c>
      <c r="G17" s="151"/>
      <c r="H17" s="151"/>
      <c r="I17" s="151"/>
      <c r="J17" s="151"/>
      <c r="K17" s="151"/>
      <c r="L17" s="151"/>
    </row>
    <row r="18" spans="2:12" ht="15.75" thickBot="1">
      <c r="B18" s="357"/>
      <c r="C18" s="357"/>
      <c r="D18" s="205">
        <v>3</v>
      </c>
      <c r="E18" s="205">
        <v>1300</v>
      </c>
      <c r="F18" s="205">
        <v>1560</v>
      </c>
      <c r="G18" s="151"/>
      <c r="H18" s="151"/>
      <c r="I18" s="151"/>
      <c r="J18" s="151"/>
      <c r="K18" s="151"/>
      <c r="L18" s="151"/>
    </row>
    <row r="19" spans="2:12" ht="15.75" thickBot="1">
      <c r="B19" s="355">
        <v>6</v>
      </c>
      <c r="C19" s="355" t="s">
        <v>790</v>
      </c>
      <c r="D19" s="205">
        <v>1</v>
      </c>
      <c r="E19" s="205">
        <v>1000</v>
      </c>
      <c r="F19" s="205">
        <v>1200</v>
      </c>
      <c r="G19" s="151"/>
      <c r="H19" s="151"/>
      <c r="I19" s="151"/>
      <c r="J19" s="151"/>
      <c r="K19" s="151"/>
      <c r="L19" s="151"/>
    </row>
    <row r="20" spans="2:12" ht="15.75" customHeight="1" thickBot="1">
      <c r="B20" s="357"/>
      <c r="C20" s="357"/>
      <c r="D20" s="205">
        <v>2</v>
      </c>
      <c r="E20" s="205">
        <v>1400</v>
      </c>
      <c r="F20" s="205">
        <v>1680</v>
      </c>
      <c r="G20" s="151"/>
      <c r="H20" s="151"/>
      <c r="I20" s="151"/>
      <c r="J20" s="151"/>
      <c r="K20" s="151"/>
      <c r="L20" s="151"/>
    </row>
    <row r="21" spans="2:12" ht="15.75" thickBot="1">
      <c r="B21" s="355">
        <v>7</v>
      </c>
      <c r="C21" s="355" t="s">
        <v>791</v>
      </c>
      <c r="D21" s="205">
        <v>1</v>
      </c>
      <c r="E21" s="205">
        <v>450</v>
      </c>
      <c r="F21" s="205">
        <v>540</v>
      </c>
      <c r="G21" s="151"/>
      <c r="H21" s="151"/>
      <c r="I21" s="151"/>
      <c r="J21" s="151"/>
      <c r="K21" s="151"/>
      <c r="L21" s="151"/>
    </row>
    <row r="22" spans="2:12" ht="15.75" thickBot="1">
      <c r="B22" s="357"/>
      <c r="C22" s="357"/>
      <c r="D22" s="205">
        <v>2</v>
      </c>
      <c r="E22" s="205">
        <v>500</v>
      </c>
      <c r="F22" s="205">
        <v>600</v>
      </c>
      <c r="G22" s="151"/>
      <c r="H22" s="151"/>
      <c r="I22" s="151"/>
      <c r="J22" s="151"/>
      <c r="K22" s="151"/>
      <c r="L22" s="151"/>
    </row>
    <row r="23" spans="2:12" ht="15.75" thickBot="1">
      <c r="B23" s="355">
        <v>8</v>
      </c>
      <c r="C23" s="355" t="s">
        <v>3</v>
      </c>
      <c r="D23" s="205">
        <v>1</v>
      </c>
      <c r="E23" s="205">
        <v>450</v>
      </c>
      <c r="F23" s="205">
        <v>540</v>
      </c>
      <c r="G23" s="151"/>
      <c r="H23" s="151"/>
      <c r="I23" s="151"/>
      <c r="J23" s="151"/>
      <c r="K23" s="151"/>
      <c r="L23" s="151"/>
    </row>
    <row r="24" spans="2:12" ht="15.75" thickBot="1">
      <c r="B24" s="357"/>
      <c r="C24" s="357"/>
      <c r="D24" s="205">
        <v>2</v>
      </c>
      <c r="E24" s="205">
        <v>500</v>
      </c>
      <c r="F24" s="205">
        <v>600</v>
      </c>
      <c r="G24" s="151"/>
      <c r="H24" s="151"/>
      <c r="I24" s="151"/>
      <c r="J24" s="151"/>
      <c r="K24" s="151"/>
      <c r="L24" s="151"/>
    </row>
    <row r="25" spans="2:12" ht="15.75" thickBot="1">
      <c r="B25" s="355">
        <v>9</v>
      </c>
      <c r="C25" s="355" t="s">
        <v>792</v>
      </c>
      <c r="D25" s="205">
        <v>1</v>
      </c>
      <c r="E25" s="205">
        <v>1000</v>
      </c>
      <c r="F25" s="205">
        <v>1200</v>
      </c>
      <c r="G25" s="151"/>
      <c r="H25" s="151"/>
      <c r="I25" s="151"/>
      <c r="J25" s="151"/>
      <c r="K25" s="151"/>
      <c r="L25" s="151"/>
    </row>
    <row r="26" spans="2:12" ht="15.75" thickBot="1">
      <c r="B26" s="357"/>
      <c r="C26" s="357"/>
      <c r="D26" s="205">
        <v>2</v>
      </c>
      <c r="E26" s="205">
        <v>1100</v>
      </c>
      <c r="F26" s="205">
        <v>1320</v>
      </c>
      <c r="G26" s="151"/>
      <c r="H26" s="151"/>
      <c r="I26" s="151"/>
      <c r="J26" s="151"/>
      <c r="K26" s="151"/>
      <c r="L26" s="151"/>
    </row>
    <row r="27" spans="2:12" ht="14.25">
      <c r="B27" s="164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ht="15">
      <c r="B28" s="244" t="s">
        <v>910</v>
      </c>
    </row>
    <row r="29" spans="2:12" ht="15">
      <c r="B29" s="339" t="s">
        <v>911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</row>
    <row r="30" spans="2:12" ht="15">
      <c r="B30" s="340" t="s">
        <v>912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</row>
    <row r="31" spans="2:12" ht="14.25">
      <c r="B31" s="259" t="s">
        <v>913</v>
      </c>
      <c r="C31" s="260" t="s">
        <v>915</v>
      </c>
      <c r="D31" s="252" t="s">
        <v>915</v>
      </c>
      <c r="E31" s="260" t="s">
        <v>917</v>
      </c>
      <c r="F31" s="347" t="s">
        <v>919</v>
      </c>
      <c r="G31" s="260" t="s">
        <v>920</v>
      </c>
      <c r="H31" s="252" t="s">
        <v>920</v>
      </c>
      <c r="I31" s="260" t="s">
        <v>922</v>
      </c>
      <c r="J31" s="347" t="s">
        <v>924</v>
      </c>
      <c r="K31" s="349" t="s">
        <v>925</v>
      </c>
      <c r="L31" s="252" t="s">
        <v>926</v>
      </c>
    </row>
    <row r="32" spans="2:12" ht="15" thickBot="1">
      <c r="B32" s="245" t="s">
        <v>914</v>
      </c>
      <c r="C32" s="246" t="s">
        <v>916</v>
      </c>
      <c r="D32" s="247" t="s">
        <v>916</v>
      </c>
      <c r="E32" s="246" t="s">
        <v>918</v>
      </c>
      <c r="F32" s="348"/>
      <c r="G32" s="246" t="s">
        <v>921</v>
      </c>
      <c r="H32" s="247" t="s">
        <v>921</v>
      </c>
      <c r="I32" s="246" t="s">
        <v>923</v>
      </c>
      <c r="J32" s="348"/>
      <c r="K32" s="350"/>
      <c r="L32" s="247" t="s">
        <v>927</v>
      </c>
    </row>
    <row r="33" spans="2:12" ht="14.25">
      <c r="B33" s="343" t="s">
        <v>474</v>
      </c>
      <c r="C33" s="248" t="s">
        <v>928</v>
      </c>
      <c r="D33" s="250" t="s">
        <v>930</v>
      </c>
      <c r="E33" s="248" t="s">
        <v>928</v>
      </c>
      <c r="F33" s="252" t="s">
        <v>930</v>
      </c>
      <c r="G33" s="248" t="s">
        <v>928</v>
      </c>
      <c r="H33" s="250" t="s">
        <v>930</v>
      </c>
      <c r="I33" s="248" t="s">
        <v>928</v>
      </c>
      <c r="J33" s="250" t="s">
        <v>930</v>
      </c>
      <c r="K33" s="248" t="s">
        <v>928</v>
      </c>
      <c r="L33" s="250" t="s">
        <v>930</v>
      </c>
    </row>
    <row r="34" spans="2:12" ht="15" thickBot="1">
      <c r="B34" s="344"/>
      <c r="C34" s="249" t="s">
        <v>929</v>
      </c>
      <c r="D34" s="251" t="s">
        <v>598</v>
      </c>
      <c r="E34" s="249" t="s">
        <v>929</v>
      </c>
      <c r="F34" s="247" t="s">
        <v>598</v>
      </c>
      <c r="G34" s="249" t="s">
        <v>929</v>
      </c>
      <c r="H34" s="251" t="s">
        <v>598</v>
      </c>
      <c r="I34" s="249" t="s">
        <v>929</v>
      </c>
      <c r="J34" s="251" t="s">
        <v>598</v>
      </c>
      <c r="K34" s="249" t="s">
        <v>929</v>
      </c>
      <c r="L34" s="251" t="s">
        <v>598</v>
      </c>
    </row>
    <row r="35" spans="2:12" ht="15" thickBot="1">
      <c r="B35" s="253" t="s">
        <v>78</v>
      </c>
      <c r="C35" s="243">
        <v>50</v>
      </c>
      <c r="D35" s="254">
        <v>60</v>
      </c>
      <c r="E35" s="243">
        <v>60</v>
      </c>
      <c r="F35" s="254">
        <v>72</v>
      </c>
      <c r="G35" s="243">
        <v>75</v>
      </c>
      <c r="H35" s="254">
        <v>90</v>
      </c>
      <c r="I35" s="243">
        <v>85</v>
      </c>
      <c r="J35" s="254">
        <v>102</v>
      </c>
      <c r="K35" s="243">
        <v>90</v>
      </c>
      <c r="L35" s="254">
        <v>108</v>
      </c>
    </row>
    <row r="36" spans="2:12" ht="15" thickBot="1">
      <c r="B36" s="253" t="s">
        <v>310</v>
      </c>
      <c r="C36" s="243">
        <v>60</v>
      </c>
      <c r="D36" s="254">
        <v>72</v>
      </c>
      <c r="E36" s="243">
        <v>70</v>
      </c>
      <c r="F36" s="254">
        <v>84</v>
      </c>
      <c r="G36" s="243">
        <v>115</v>
      </c>
      <c r="H36" s="255">
        <v>138</v>
      </c>
      <c r="I36" s="243">
        <v>155</v>
      </c>
      <c r="J36" s="254">
        <v>186</v>
      </c>
      <c r="K36" s="243">
        <v>225</v>
      </c>
      <c r="L36" s="254">
        <v>270</v>
      </c>
    </row>
    <row r="37" spans="2:12" ht="15" thickBot="1">
      <c r="B37" s="253" t="s">
        <v>931</v>
      </c>
      <c r="C37" s="243">
        <v>120</v>
      </c>
      <c r="D37" s="254">
        <v>144</v>
      </c>
      <c r="E37" s="243">
        <v>135</v>
      </c>
      <c r="F37" s="254">
        <v>162</v>
      </c>
      <c r="G37" s="243">
        <v>155</v>
      </c>
      <c r="H37" s="255">
        <v>186</v>
      </c>
      <c r="I37" s="243">
        <v>265</v>
      </c>
      <c r="J37" s="254">
        <v>318</v>
      </c>
      <c r="K37" s="243">
        <v>630</v>
      </c>
      <c r="L37" s="254">
        <v>756</v>
      </c>
    </row>
    <row r="38" spans="2:12" ht="14.25">
      <c r="B38" s="256" t="s">
        <v>238</v>
      </c>
      <c r="C38" s="316">
        <v>55</v>
      </c>
      <c r="D38" s="341">
        <v>66</v>
      </c>
      <c r="E38" s="316">
        <v>105</v>
      </c>
      <c r="F38" s="341">
        <v>126</v>
      </c>
      <c r="G38" s="316">
        <v>130</v>
      </c>
      <c r="H38" s="351">
        <v>156</v>
      </c>
      <c r="I38" s="316">
        <v>190</v>
      </c>
      <c r="J38" s="341">
        <v>228</v>
      </c>
      <c r="K38" s="316">
        <v>285</v>
      </c>
      <c r="L38" s="341">
        <v>342</v>
      </c>
    </row>
    <row r="39" spans="2:12" ht="15" thickBot="1">
      <c r="B39" s="253" t="s">
        <v>932</v>
      </c>
      <c r="C39" s="317"/>
      <c r="D39" s="342"/>
      <c r="E39" s="317"/>
      <c r="F39" s="342"/>
      <c r="G39" s="317"/>
      <c r="H39" s="352"/>
      <c r="I39" s="317"/>
      <c r="J39" s="342"/>
      <c r="K39" s="317"/>
      <c r="L39" s="342"/>
    </row>
    <row r="40" spans="2:12" ht="15" thickBot="1">
      <c r="B40" s="253" t="s">
        <v>933</v>
      </c>
      <c r="C40" s="243">
        <v>90</v>
      </c>
      <c r="D40" s="254">
        <v>108</v>
      </c>
      <c r="E40" s="243">
        <v>105</v>
      </c>
      <c r="F40" s="254">
        <v>126</v>
      </c>
      <c r="G40" s="243">
        <v>130</v>
      </c>
      <c r="H40" s="255">
        <v>156</v>
      </c>
      <c r="I40" s="243"/>
      <c r="J40" s="254"/>
      <c r="K40" s="243"/>
      <c r="L40" s="254"/>
    </row>
    <row r="41" spans="2:12" ht="15" thickBot="1">
      <c r="B41" s="257" t="s">
        <v>934</v>
      </c>
      <c r="C41" s="243">
        <v>90</v>
      </c>
      <c r="D41" s="254">
        <v>108</v>
      </c>
      <c r="E41" s="243">
        <v>105</v>
      </c>
      <c r="F41" s="254">
        <v>126</v>
      </c>
      <c r="G41" s="243">
        <v>130</v>
      </c>
      <c r="H41" s="255">
        <v>156</v>
      </c>
      <c r="I41" s="243"/>
      <c r="J41" s="254"/>
      <c r="K41" s="243"/>
      <c r="L41" s="254"/>
    </row>
    <row r="42" spans="2:12" ht="15" thickBot="1">
      <c r="B42" s="257" t="s">
        <v>935</v>
      </c>
      <c r="C42" s="258">
        <v>30</v>
      </c>
      <c r="D42" s="254">
        <v>36</v>
      </c>
      <c r="E42" s="258">
        <v>55</v>
      </c>
      <c r="F42" s="254">
        <v>66</v>
      </c>
      <c r="G42" s="243">
        <v>95</v>
      </c>
      <c r="H42" s="255">
        <v>114</v>
      </c>
      <c r="I42" s="243">
        <v>105</v>
      </c>
      <c r="J42" s="254">
        <v>126</v>
      </c>
      <c r="K42" s="243"/>
      <c r="L42" s="254"/>
    </row>
    <row r="43" spans="2:12" ht="15" thickBot="1">
      <c r="B43" s="257" t="s">
        <v>936</v>
      </c>
      <c r="C43" s="258">
        <v>20</v>
      </c>
      <c r="D43" s="254">
        <v>24</v>
      </c>
      <c r="E43" s="258">
        <v>25</v>
      </c>
      <c r="F43" s="254">
        <v>30</v>
      </c>
      <c r="G43" s="243">
        <v>30</v>
      </c>
      <c r="H43" s="255">
        <v>36</v>
      </c>
      <c r="I43" s="243"/>
      <c r="J43" s="254"/>
      <c r="K43" s="243"/>
      <c r="L43" s="254"/>
    </row>
    <row r="44" spans="2:12" ht="15" thickBot="1">
      <c r="B44" s="343" t="s">
        <v>163</v>
      </c>
      <c r="C44" s="345" t="s">
        <v>937</v>
      </c>
      <c r="D44" s="346"/>
      <c r="E44" s="345" t="s">
        <v>938</v>
      </c>
      <c r="F44" s="346"/>
      <c r="G44" s="243"/>
      <c r="H44" s="255"/>
      <c r="I44" s="243"/>
      <c r="J44" s="254"/>
      <c r="K44" s="243"/>
      <c r="L44" s="254"/>
    </row>
    <row r="45" spans="2:12" ht="15" thickBot="1">
      <c r="B45" s="344"/>
      <c r="C45" s="258">
        <v>20</v>
      </c>
      <c r="D45" s="254">
        <v>24</v>
      </c>
      <c r="E45" s="258">
        <v>35</v>
      </c>
      <c r="F45" s="254">
        <v>42</v>
      </c>
      <c r="G45" s="243"/>
      <c r="H45" s="255"/>
      <c r="I45" s="243"/>
      <c r="J45" s="254"/>
      <c r="K45" s="243"/>
      <c r="L45" s="254"/>
    </row>
    <row r="46" spans="2:12" ht="15" thickBot="1">
      <c r="B46" s="257" t="s">
        <v>101</v>
      </c>
      <c r="C46" s="258">
        <v>35</v>
      </c>
      <c r="D46" s="254">
        <v>42</v>
      </c>
      <c r="E46" s="258">
        <v>55</v>
      </c>
      <c r="F46" s="254">
        <v>66</v>
      </c>
      <c r="G46" s="243">
        <v>70</v>
      </c>
      <c r="H46" s="255">
        <v>84</v>
      </c>
      <c r="I46" s="243"/>
      <c r="J46" s="254"/>
      <c r="K46" s="243"/>
      <c r="L46" s="254"/>
    </row>
    <row r="47" spans="2:12" ht="15" thickBot="1">
      <c r="B47" s="257" t="s">
        <v>282</v>
      </c>
      <c r="C47" s="258">
        <v>35</v>
      </c>
      <c r="D47" s="254">
        <v>42</v>
      </c>
      <c r="E47" s="258">
        <v>55</v>
      </c>
      <c r="F47" s="254">
        <v>66</v>
      </c>
      <c r="G47" s="243">
        <v>70</v>
      </c>
      <c r="H47" s="255">
        <v>84</v>
      </c>
      <c r="I47" s="243"/>
      <c r="J47" s="254"/>
      <c r="K47" s="243"/>
      <c r="L47" s="254"/>
    </row>
    <row r="48" spans="2:12" ht="15" thickBot="1">
      <c r="B48" s="257" t="s">
        <v>939</v>
      </c>
      <c r="C48" s="258">
        <v>35</v>
      </c>
      <c r="D48" s="254">
        <v>42</v>
      </c>
      <c r="E48" s="258">
        <v>55</v>
      </c>
      <c r="F48" s="254">
        <v>66</v>
      </c>
      <c r="G48" s="243">
        <v>70</v>
      </c>
      <c r="H48" s="255">
        <v>84</v>
      </c>
      <c r="I48" s="243"/>
      <c r="J48" s="254"/>
      <c r="K48" s="243"/>
      <c r="L48" s="254"/>
    </row>
    <row r="49" spans="2:12" ht="15" thickBot="1">
      <c r="B49" s="257" t="s">
        <v>940</v>
      </c>
      <c r="C49" s="258">
        <v>70</v>
      </c>
      <c r="D49" s="254">
        <v>84</v>
      </c>
      <c r="E49" s="258">
        <v>85</v>
      </c>
      <c r="F49" s="254">
        <v>102</v>
      </c>
      <c r="G49" s="243"/>
      <c r="H49" s="255"/>
      <c r="I49" s="243"/>
      <c r="J49" s="254"/>
      <c r="K49" s="243"/>
      <c r="L49" s="254"/>
    </row>
    <row r="50" spans="2:12" ht="15" thickBot="1">
      <c r="B50" s="257" t="s">
        <v>941</v>
      </c>
      <c r="C50" s="258">
        <v>5</v>
      </c>
      <c r="D50" s="254">
        <v>6</v>
      </c>
      <c r="E50" s="258">
        <v>5</v>
      </c>
      <c r="F50" s="254">
        <v>6</v>
      </c>
      <c r="G50" s="243">
        <v>10</v>
      </c>
      <c r="H50" s="255">
        <v>12</v>
      </c>
      <c r="I50" s="243">
        <v>20</v>
      </c>
      <c r="J50" s="254">
        <v>24</v>
      </c>
      <c r="K50" s="243"/>
      <c r="L50" s="254"/>
    </row>
    <row r="51" spans="2:12" ht="15" thickBot="1">
      <c r="B51" s="257" t="s">
        <v>118</v>
      </c>
      <c r="C51" s="258">
        <v>80</v>
      </c>
      <c r="D51" s="254">
        <v>96</v>
      </c>
      <c r="E51" s="258">
        <v>105</v>
      </c>
      <c r="F51" s="254">
        <v>126</v>
      </c>
      <c r="G51" s="243">
        <v>130</v>
      </c>
      <c r="H51" s="255">
        <v>156</v>
      </c>
      <c r="I51" s="243"/>
      <c r="J51" s="254"/>
      <c r="K51" s="243"/>
      <c r="L51" s="254"/>
    </row>
    <row r="52" spans="2:12" ht="15" thickBot="1">
      <c r="B52" s="257" t="s">
        <v>0</v>
      </c>
      <c r="C52" s="258">
        <v>15</v>
      </c>
      <c r="D52" s="254">
        <v>18</v>
      </c>
      <c r="E52" s="258">
        <v>20</v>
      </c>
      <c r="F52" s="254">
        <v>24</v>
      </c>
      <c r="G52" s="243">
        <v>35</v>
      </c>
      <c r="H52" s="255">
        <v>42</v>
      </c>
      <c r="I52" s="243"/>
      <c r="J52" s="254"/>
      <c r="K52" s="243"/>
      <c r="L52" s="254"/>
    </row>
    <row r="53" spans="2:12" ht="15" thickBot="1">
      <c r="B53" s="257" t="s">
        <v>942</v>
      </c>
      <c r="C53" s="258">
        <v>35</v>
      </c>
      <c r="D53" s="254">
        <v>42</v>
      </c>
      <c r="E53" s="258">
        <v>45</v>
      </c>
      <c r="F53" s="254">
        <v>54</v>
      </c>
      <c r="G53" s="243">
        <v>55</v>
      </c>
      <c r="H53" s="255">
        <v>66</v>
      </c>
      <c r="I53" s="243"/>
      <c r="J53" s="254"/>
      <c r="K53" s="243"/>
      <c r="L53" s="254"/>
    </row>
    <row r="54" spans="2:12" ht="15" thickBot="1">
      <c r="B54" s="257" t="s">
        <v>317</v>
      </c>
      <c r="C54" s="258">
        <v>30</v>
      </c>
      <c r="D54" s="254">
        <v>36</v>
      </c>
      <c r="E54" s="258">
        <v>35</v>
      </c>
      <c r="F54" s="254">
        <v>42</v>
      </c>
      <c r="G54" s="243"/>
      <c r="H54" s="255"/>
      <c r="I54" s="243"/>
      <c r="J54" s="254"/>
      <c r="K54" s="243"/>
      <c r="L54" s="254"/>
    </row>
    <row r="55" spans="2:12" ht="15" thickBot="1">
      <c r="B55" s="257" t="s">
        <v>131</v>
      </c>
      <c r="C55" s="258">
        <v>55</v>
      </c>
      <c r="D55" s="254">
        <v>66</v>
      </c>
      <c r="E55" s="258"/>
      <c r="F55" s="254"/>
      <c r="G55" s="243"/>
      <c r="H55" s="255"/>
      <c r="I55" s="243"/>
      <c r="J55" s="254"/>
      <c r="K55" s="243"/>
      <c r="L55" s="254"/>
    </row>
    <row r="56" spans="2:12" ht="15" thickBot="1">
      <c r="B56" s="257" t="s">
        <v>943</v>
      </c>
      <c r="C56" s="258">
        <v>15</v>
      </c>
      <c r="D56" s="254">
        <v>18</v>
      </c>
      <c r="E56" s="258">
        <v>20</v>
      </c>
      <c r="F56" s="254">
        <v>24</v>
      </c>
      <c r="G56" s="243">
        <v>25</v>
      </c>
      <c r="H56" s="255">
        <v>30</v>
      </c>
      <c r="I56" s="243"/>
      <c r="J56" s="254"/>
      <c r="K56" s="243"/>
      <c r="L56" s="254"/>
    </row>
    <row r="57" spans="2:12" ht="15" thickBot="1">
      <c r="B57" s="257" t="s">
        <v>145</v>
      </c>
      <c r="C57" s="258">
        <v>15</v>
      </c>
      <c r="D57" s="254">
        <v>18</v>
      </c>
      <c r="E57" s="258">
        <v>20</v>
      </c>
      <c r="F57" s="254">
        <v>24</v>
      </c>
      <c r="G57" s="243">
        <v>25</v>
      </c>
      <c r="H57" s="255">
        <v>30</v>
      </c>
      <c r="I57" s="243"/>
      <c r="J57" s="254"/>
      <c r="K57" s="243"/>
      <c r="L57" s="254"/>
    </row>
    <row r="58" spans="2:12" ht="15" thickBot="1">
      <c r="B58" s="257" t="s">
        <v>423</v>
      </c>
      <c r="C58" s="258">
        <v>10</v>
      </c>
      <c r="D58" s="254">
        <v>12</v>
      </c>
      <c r="E58" s="258">
        <v>15</v>
      </c>
      <c r="F58" s="254">
        <v>18</v>
      </c>
      <c r="G58" s="243"/>
      <c r="H58" s="255"/>
      <c r="I58" s="243"/>
      <c r="J58" s="254"/>
      <c r="K58" s="243"/>
      <c r="L58" s="254"/>
    </row>
    <row r="59" spans="2:12" ht="15" thickBot="1">
      <c r="B59" s="257" t="s">
        <v>944</v>
      </c>
      <c r="C59" s="258">
        <v>10</v>
      </c>
      <c r="D59" s="254">
        <v>12</v>
      </c>
      <c r="E59" s="258">
        <v>15</v>
      </c>
      <c r="F59" s="254">
        <v>18</v>
      </c>
      <c r="G59" s="243">
        <v>20</v>
      </c>
      <c r="H59" s="255">
        <v>24</v>
      </c>
      <c r="I59" s="243"/>
      <c r="J59" s="254"/>
      <c r="K59" s="243"/>
      <c r="L59" s="254"/>
    </row>
    <row r="60" spans="2:12" ht="15" thickBot="1">
      <c r="B60" s="257" t="s">
        <v>147</v>
      </c>
      <c r="C60" s="258">
        <v>20</v>
      </c>
      <c r="D60" s="254">
        <v>24</v>
      </c>
      <c r="E60" s="258">
        <v>25</v>
      </c>
      <c r="F60" s="254">
        <v>30</v>
      </c>
      <c r="G60" s="243">
        <v>30</v>
      </c>
      <c r="H60" s="255">
        <v>36</v>
      </c>
      <c r="I60" s="243"/>
      <c r="J60" s="254"/>
      <c r="K60" s="243"/>
      <c r="L60" s="254"/>
    </row>
    <row r="61" spans="2:12" ht="15" thickBot="1">
      <c r="B61" s="257" t="s">
        <v>116</v>
      </c>
      <c r="C61" s="258">
        <v>10</v>
      </c>
      <c r="D61" s="254">
        <v>12</v>
      </c>
      <c r="E61" s="258">
        <v>15</v>
      </c>
      <c r="F61" s="254">
        <v>18</v>
      </c>
      <c r="G61" s="243">
        <v>20</v>
      </c>
      <c r="H61" s="255">
        <v>24</v>
      </c>
      <c r="I61" s="243"/>
      <c r="J61" s="254"/>
      <c r="K61" s="243"/>
      <c r="L61" s="254"/>
    </row>
    <row r="62" spans="2:12" ht="15" thickBot="1">
      <c r="B62" s="257" t="s">
        <v>113</v>
      </c>
      <c r="C62" s="258">
        <v>20</v>
      </c>
      <c r="D62" s="254">
        <v>24</v>
      </c>
      <c r="E62" s="258">
        <v>15</v>
      </c>
      <c r="F62" s="254">
        <v>18</v>
      </c>
      <c r="G62" s="258">
        <v>20</v>
      </c>
      <c r="H62" s="255">
        <v>24</v>
      </c>
      <c r="I62" s="243"/>
      <c r="J62" s="254"/>
      <c r="K62" s="243"/>
      <c r="L62" s="254"/>
    </row>
  </sheetData>
  <sheetProtection/>
  <mergeCells count="39">
    <mergeCell ref="B25:B26"/>
    <mergeCell ref="C25:C26"/>
    <mergeCell ref="B8:B9"/>
    <mergeCell ref="C8:C9"/>
    <mergeCell ref="B16:B18"/>
    <mergeCell ref="C16:C18"/>
    <mergeCell ref="B19:B20"/>
    <mergeCell ref="C19:C20"/>
    <mergeCell ref="B21:B22"/>
    <mergeCell ref="C21:C22"/>
    <mergeCell ref="B2:L2"/>
    <mergeCell ref="B3:B5"/>
    <mergeCell ref="B6:B7"/>
    <mergeCell ref="C6:C7"/>
    <mergeCell ref="B23:B24"/>
    <mergeCell ref="C23:C24"/>
    <mergeCell ref="B10:B12"/>
    <mergeCell ref="C10:C12"/>
    <mergeCell ref="B13:B15"/>
    <mergeCell ref="C13:C15"/>
    <mergeCell ref="B44:B45"/>
    <mergeCell ref="C44:D44"/>
    <mergeCell ref="E44:F44"/>
    <mergeCell ref="F31:F32"/>
    <mergeCell ref="J31:J32"/>
    <mergeCell ref="K31:K32"/>
    <mergeCell ref="B33:B34"/>
    <mergeCell ref="C38:C39"/>
    <mergeCell ref="D38:D39"/>
    <mergeCell ref="E38:E39"/>
    <mergeCell ref="B29:L29"/>
    <mergeCell ref="B30:L30"/>
    <mergeCell ref="I38:I39"/>
    <mergeCell ref="J38:J39"/>
    <mergeCell ref="K38:K39"/>
    <mergeCell ref="L38:L39"/>
    <mergeCell ref="F38:F39"/>
    <mergeCell ref="G38:G39"/>
    <mergeCell ref="H38:H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36.140625" style="0" customWidth="1"/>
    <col min="2" max="2" width="24.28125" style="0" customWidth="1"/>
    <col min="3" max="3" width="17.57421875" style="0" customWidth="1"/>
    <col min="4" max="4" width="12.421875" style="0" customWidth="1"/>
    <col min="5" max="5" width="9.00390625" style="0" customWidth="1"/>
    <col min="6" max="6" width="10.28125" style="0" customWidth="1"/>
    <col min="7" max="7" width="9.421875" style="0" customWidth="1"/>
    <col min="8" max="8" width="12.421875" style="0" customWidth="1"/>
  </cols>
  <sheetData>
    <row r="1" spans="1:8" ht="70.5" customHeight="1">
      <c r="A1" s="361" t="s">
        <v>778</v>
      </c>
      <c r="B1" s="362"/>
      <c r="C1" s="362"/>
      <c r="D1" s="362"/>
      <c r="E1" s="362"/>
      <c r="F1" s="362"/>
      <c r="G1" s="362"/>
      <c r="H1" s="363"/>
    </row>
    <row r="2" spans="1:8" ht="18.75" customHeight="1">
      <c r="A2" s="152" t="s">
        <v>5</v>
      </c>
      <c r="B2" s="364" t="s">
        <v>6</v>
      </c>
      <c r="C2" s="364"/>
      <c r="D2" s="364"/>
      <c r="E2" s="364"/>
      <c r="F2" s="364"/>
      <c r="G2" s="364"/>
      <c r="H2" s="364"/>
    </row>
    <row r="3" spans="1:8" ht="18.75" customHeight="1">
      <c r="A3" s="153" t="s">
        <v>67</v>
      </c>
      <c r="B3" s="365" t="s">
        <v>718</v>
      </c>
      <c r="C3" s="365"/>
      <c r="D3" s="365"/>
      <c r="E3" s="365"/>
      <c r="F3" s="365"/>
      <c r="G3" s="365"/>
      <c r="H3" s="365"/>
    </row>
    <row r="4" spans="1:8" ht="42.75" customHeight="1">
      <c r="A4" s="153" t="s">
        <v>719</v>
      </c>
      <c r="B4" s="326" t="s">
        <v>720</v>
      </c>
      <c r="C4" s="366"/>
      <c r="D4" s="366"/>
      <c r="E4" s="366"/>
      <c r="F4" s="366"/>
      <c r="G4" s="366"/>
      <c r="H4" s="366"/>
    </row>
    <row r="5" spans="1:8" ht="15.75" customHeight="1">
      <c r="A5" s="358" t="s">
        <v>71</v>
      </c>
      <c r="B5" s="358" t="s">
        <v>72</v>
      </c>
      <c r="C5" s="358" t="s">
        <v>14</v>
      </c>
      <c r="D5" s="358" t="s">
        <v>73</v>
      </c>
      <c r="E5" s="358" t="s">
        <v>74</v>
      </c>
      <c r="F5" s="358" t="s">
        <v>394</v>
      </c>
      <c r="G5" s="358" t="s">
        <v>75</v>
      </c>
      <c r="H5" s="359" t="s">
        <v>76</v>
      </c>
    </row>
    <row r="6" spans="1:8" ht="43.5" customHeight="1">
      <c r="A6" s="358"/>
      <c r="B6" s="358"/>
      <c r="C6" s="358"/>
      <c r="D6" s="358"/>
      <c r="E6" s="358"/>
      <c r="F6" s="358"/>
      <c r="G6" s="358"/>
      <c r="H6" s="359"/>
    </row>
    <row r="7" spans="1:8" ht="18.75" customHeight="1">
      <c r="A7" s="360" t="s">
        <v>77</v>
      </c>
      <c r="B7" s="360"/>
      <c r="C7" s="360"/>
      <c r="D7" s="360"/>
      <c r="E7" s="360"/>
      <c r="F7" s="360"/>
      <c r="G7" s="360"/>
      <c r="H7" s="360"/>
    </row>
    <row r="8" spans="1:8" ht="18.75" customHeight="1">
      <c r="A8" s="155" t="s">
        <v>163</v>
      </c>
      <c r="B8" s="156" t="s">
        <v>164</v>
      </c>
      <c r="C8" s="157" t="s">
        <v>588</v>
      </c>
      <c r="D8" s="154" t="s">
        <v>24</v>
      </c>
      <c r="E8" s="154" t="s">
        <v>721</v>
      </c>
      <c r="F8" s="199">
        <v>200</v>
      </c>
      <c r="G8" s="158">
        <v>30</v>
      </c>
      <c r="H8" s="158">
        <v>36</v>
      </c>
    </row>
    <row r="9" spans="1:8" ht="18.75" customHeight="1">
      <c r="A9" s="155" t="s">
        <v>722</v>
      </c>
      <c r="B9" s="159" t="s">
        <v>723</v>
      </c>
      <c r="C9" s="157" t="s">
        <v>588</v>
      </c>
      <c r="D9" s="154" t="s">
        <v>24</v>
      </c>
      <c r="E9" s="154" t="s">
        <v>64</v>
      </c>
      <c r="F9" s="155">
        <v>300</v>
      </c>
      <c r="G9" s="158">
        <v>20</v>
      </c>
      <c r="H9" s="158">
        <v>24</v>
      </c>
    </row>
    <row r="10" spans="1:8" ht="18.75" customHeight="1">
      <c r="A10" s="155" t="s">
        <v>101</v>
      </c>
      <c r="B10" s="160" t="s">
        <v>781</v>
      </c>
      <c r="C10" s="157" t="s">
        <v>432</v>
      </c>
      <c r="D10" s="154" t="s">
        <v>24</v>
      </c>
      <c r="E10" s="154" t="s">
        <v>724</v>
      </c>
      <c r="F10" s="199">
        <v>100</v>
      </c>
      <c r="G10" s="158">
        <v>45</v>
      </c>
      <c r="H10" s="158">
        <v>54</v>
      </c>
    </row>
    <row r="11" spans="1:8" ht="18.75" customHeight="1">
      <c r="A11" s="155" t="s">
        <v>78</v>
      </c>
      <c r="B11" s="160" t="s">
        <v>663</v>
      </c>
      <c r="C11" s="157" t="s">
        <v>432</v>
      </c>
      <c r="D11" s="154" t="s">
        <v>24</v>
      </c>
      <c r="E11" s="154" t="s">
        <v>724</v>
      </c>
      <c r="F11" s="155">
        <v>100</v>
      </c>
      <c r="G11" s="158">
        <v>45</v>
      </c>
      <c r="H11" s="158">
        <v>54</v>
      </c>
    </row>
  </sheetData>
  <sheetProtection/>
  <mergeCells count="13">
    <mergeCell ref="D5:D6"/>
    <mergeCell ref="E5:E6"/>
    <mergeCell ref="F5:F6"/>
    <mergeCell ref="G5:G6"/>
    <mergeCell ref="H5:H6"/>
    <mergeCell ref="A7:H7"/>
    <mergeCell ref="A1:H1"/>
    <mergeCell ref="B2:H2"/>
    <mergeCell ref="B3:H3"/>
    <mergeCell ref="B4:H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59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5.00390625" style="0" customWidth="1"/>
    <col min="2" max="2" width="32.00390625" style="0" customWidth="1"/>
    <col min="3" max="3" width="41.7109375" style="0" customWidth="1"/>
    <col min="4" max="4" width="15.8515625" style="0" customWidth="1"/>
    <col min="5" max="5" width="11.7109375" style="0" customWidth="1"/>
    <col min="6" max="6" width="13.421875" style="0" customWidth="1"/>
    <col min="7" max="7" width="20.28125" style="0" customWidth="1"/>
    <col min="8" max="8" width="22.28125" style="0" customWidth="1"/>
  </cols>
  <sheetData>
    <row r="1" spans="1:8" ht="74.25" customHeight="1">
      <c r="A1" s="33"/>
      <c r="B1" s="274" t="s">
        <v>780</v>
      </c>
      <c r="C1" s="275"/>
      <c r="D1" s="275"/>
      <c r="E1" s="275"/>
      <c r="F1" s="275"/>
      <c r="G1" s="275"/>
      <c r="H1" s="370"/>
    </row>
    <row r="2" spans="1:8" ht="18" customHeight="1">
      <c r="A2" s="2"/>
      <c r="B2" s="34" t="s">
        <v>5</v>
      </c>
      <c r="C2" s="371" t="s">
        <v>6</v>
      </c>
      <c r="D2" s="372"/>
      <c r="E2" s="372"/>
      <c r="F2" s="372"/>
      <c r="G2" s="372"/>
      <c r="H2" s="373"/>
    </row>
    <row r="3" spans="1:8" ht="27.75" customHeight="1">
      <c r="A3" s="2"/>
      <c r="B3" s="35" t="s">
        <v>67</v>
      </c>
      <c r="C3" s="374" t="s">
        <v>475</v>
      </c>
      <c r="D3" s="375"/>
      <c r="E3" s="375"/>
      <c r="F3" s="375"/>
      <c r="G3" s="375"/>
      <c r="H3" s="376"/>
    </row>
    <row r="4" spans="1:8" ht="42" customHeight="1">
      <c r="A4" s="2"/>
      <c r="B4" s="35" t="s">
        <v>69</v>
      </c>
      <c r="C4" s="377" t="s">
        <v>476</v>
      </c>
      <c r="D4" s="378"/>
      <c r="E4" s="378"/>
      <c r="F4" s="378"/>
      <c r="G4" s="378"/>
      <c r="H4" s="379"/>
    </row>
    <row r="5" spans="1:8" ht="15" customHeight="1">
      <c r="A5" s="380"/>
      <c r="B5" s="336" t="s">
        <v>71</v>
      </c>
      <c r="C5" s="273" t="s">
        <v>72</v>
      </c>
      <c r="D5" s="273" t="s">
        <v>14</v>
      </c>
      <c r="E5" s="273" t="s">
        <v>73</v>
      </c>
      <c r="F5" s="273" t="s">
        <v>74</v>
      </c>
      <c r="G5" s="273" t="s">
        <v>477</v>
      </c>
      <c r="H5" s="281" t="s">
        <v>76</v>
      </c>
    </row>
    <row r="6" spans="1:8" ht="54.75" customHeight="1">
      <c r="A6" s="302"/>
      <c r="B6" s="336"/>
      <c r="C6" s="273"/>
      <c r="D6" s="273"/>
      <c r="E6" s="273"/>
      <c r="F6" s="273"/>
      <c r="G6" s="273"/>
      <c r="H6" s="281"/>
    </row>
    <row r="7" spans="1:8" ht="15" customHeight="1">
      <c r="A7" s="2"/>
      <c r="B7" s="367" t="s">
        <v>478</v>
      </c>
      <c r="C7" s="368"/>
      <c r="D7" s="368"/>
      <c r="E7" s="368"/>
      <c r="F7" s="368"/>
      <c r="G7" s="368"/>
      <c r="H7" s="368"/>
    </row>
    <row r="8" spans="1:8" ht="15.75" customHeight="1">
      <c r="A8" s="37">
        <v>1</v>
      </c>
      <c r="B8" s="38" t="s">
        <v>116</v>
      </c>
      <c r="C8" s="39" t="s">
        <v>479</v>
      </c>
      <c r="D8" s="37" t="s">
        <v>80</v>
      </c>
      <c r="E8" s="40" t="s">
        <v>24</v>
      </c>
      <c r="F8" s="41">
        <v>0.1</v>
      </c>
      <c r="G8" s="42">
        <v>230</v>
      </c>
      <c r="H8" s="42">
        <v>276</v>
      </c>
    </row>
    <row r="9" spans="1:8" ht="15.75" customHeight="1">
      <c r="A9" s="37">
        <v>2</v>
      </c>
      <c r="B9" s="43" t="s">
        <v>113</v>
      </c>
      <c r="C9" s="39" t="s">
        <v>480</v>
      </c>
      <c r="D9" s="37" t="s">
        <v>80</v>
      </c>
      <c r="E9" s="40" t="s">
        <v>24</v>
      </c>
      <c r="F9" s="44">
        <v>0.1</v>
      </c>
      <c r="G9" s="45">
        <v>400</v>
      </c>
      <c r="H9" s="45">
        <v>480</v>
      </c>
    </row>
    <row r="10" spans="1:8" ht="15" customHeight="1">
      <c r="A10" s="37">
        <v>3</v>
      </c>
      <c r="B10" s="43" t="s">
        <v>463</v>
      </c>
      <c r="C10" s="39" t="s">
        <v>481</v>
      </c>
      <c r="D10" s="37" t="s">
        <v>80</v>
      </c>
      <c r="E10" s="40" t="s">
        <v>24</v>
      </c>
      <c r="F10" s="44">
        <v>0.1</v>
      </c>
      <c r="G10" s="45">
        <v>820</v>
      </c>
      <c r="H10" s="45">
        <v>984</v>
      </c>
    </row>
    <row r="11" spans="1:8" ht="15">
      <c r="A11" s="46"/>
      <c r="B11" s="367" t="s">
        <v>482</v>
      </c>
      <c r="C11" s="368"/>
      <c r="D11" s="368"/>
      <c r="E11" s="368"/>
      <c r="F11" s="368"/>
      <c r="G11" s="368"/>
      <c r="H11" s="368"/>
    </row>
    <row r="12" spans="1:8" ht="15">
      <c r="A12" s="46"/>
      <c r="B12" s="47" t="s">
        <v>483</v>
      </c>
      <c r="C12" s="41"/>
      <c r="D12" s="41"/>
      <c r="E12" s="41"/>
      <c r="F12" s="48"/>
      <c r="G12" s="41"/>
      <c r="H12" s="48"/>
    </row>
    <row r="13" spans="1:8" s="51" customFormat="1" ht="17.25" customHeight="1">
      <c r="A13" s="37">
        <v>1</v>
      </c>
      <c r="B13" s="43" t="s">
        <v>113</v>
      </c>
      <c r="C13" s="39" t="s">
        <v>480</v>
      </c>
      <c r="D13" s="37" t="s">
        <v>80</v>
      </c>
      <c r="E13" s="40" t="s">
        <v>24</v>
      </c>
      <c r="F13" s="44" t="s">
        <v>484</v>
      </c>
      <c r="G13" s="49" t="s">
        <v>485</v>
      </c>
      <c r="H13" s="50" t="s">
        <v>486</v>
      </c>
    </row>
    <row r="14" spans="1:8" s="51" customFormat="1" ht="17.25" customHeight="1">
      <c r="A14" s="37"/>
      <c r="B14" s="43" t="s">
        <v>113</v>
      </c>
      <c r="C14" s="39" t="s">
        <v>480</v>
      </c>
      <c r="D14" s="37" t="s">
        <v>80</v>
      </c>
      <c r="E14" s="40" t="s">
        <v>24</v>
      </c>
      <c r="F14" s="44" t="s">
        <v>487</v>
      </c>
      <c r="G14" s="49" t="s">
        <v>488</v>
      </c>
      <c r="H14" s="50" t="s">
        <v>489</v>
      </c>
    </row>
    <row r="15" spans="1:8" s="51" customFormat="1" ht="17.25" customHeight="1">
      <c r="A15" s="37">
        <v>2</v>
      </c>
      <c r="B15" s="43" t="s">
        <v>463</v>
      </c>
      <c r="C15" s="39" t="s">
        <v>481</v>
      </c>
      <c r="D15" s="37" t="s">
        <v>80</v>
      </c>
      <c r="E15" s="40" t="s">
        <v>24</v>
      </c>
      <c r="F15" s="44" t="s">
        <v>490</v>
      </c>
      <c r="G15" s="49" t="s">
        <v>491</v>
      </c>
      <c r="H15" s="50" t="s">
        <v>492</v>
      </c>
    </row>
    <row r="16" spans="1:8" s="51" customFormat="1" ht="17.25" customHeight="1">
      <c r="A16" s="37"/>
      <c r="B16" s="43" t="s">
        <v>463</v>
      </c>
      <c r="C16" s="39" t="s">
        <v>481</v>
      </c>
      <c r="D16" s="37" t="s">
        <v>80</v>
      </c>
      <c r="E16" s="40" t="s">
        <v>24</v>
      </c>
      <c r="F16" s="44" t="s">
        <v>487</v>
      </c>
      <c r="G16" s="49" t="s">
        <v>488</v>
      </c>
      <c r="H16" s="50" t="s">
        <v>489</v>
      </c>
    </row>
    <row r="17" spans="1:8" s="51" customFormat="1" ht="17.25" customHeight="1">
      <c r="A17" s="37">
        <v>3</v>
      </c>
      <c r="B17" s="43" t="s">
        <v>493</v>
      </c>
      <c r="C17" s="39" t="s">
        <v>494</v>
      </c>
      <c r="D17" s="37" t="s">
        <v>80</v>
      </c>
      <c r="E17" s="40" t="s">
        <v>24</v>
      </c>
      <c r="F17" s="44" t="s">
        <v>490</v>
      </c>
      <c r="G17" s="49" t="s">
        <v>495</v>
      </c>
      <c r="H17" s="50" t="s">
        <v>496</v>
      </c>
    </row>
    <row r="18" spans="1:8" s="51" customFormat="1" ht="17.25" customHeight="1">
      <c r="A18" s="37"/>
      <c r="B18" s="43" t="s">
        <v>493</v>
      </c>
      <c r="C18" s="39" t="s">
        <v>494</v>
      </c>
      <c r="D18" s="37" t="s">
        <v>80</v>
      </c>
      <c r="E18" s="40" t="s">
        <v>24</v>
      </c>
      <c r="F18" s="44" t="s">
        <v>497</v>
      </c>
      <c r="G18" s="49" t="s">
        <v>498</v>
      </c>
      <c r="H18" s="50" t="s">
        <v>499</v>
      </c>
    </row>
    <row r="19" spans="1:8" s="51" customFormat="1" ht="17.25" customHeight="1">
      <c r="A19" s="37">
        <v>4</v>
      </c>
      <c r="B19" s="43" t="s">
        <v>118</v>
      </c>
      <c r="C19" s="39" t="s">
        <v>500</v>
      </c>
      <c r="D19" s="37" t="s">
        <v>80</v>
      </c>
      <c r="E19" s="40" t="s">
        <v>24</v>
      </c>
      <c r="F19" s="44" t="s">
        <v>501</v>
      </c>
      <c r="G19" s="49" t="s">
        <v>502</v>
      </c>
      <c r="H19" s="50" t="s">
        <v>503</v>
      </c>
    </row>
    <row r="20" spans="1:8" s="51" customFormat="1" ht="17.25" customHeight="1">
      <c r="A20" s="37"/>
      <c r="B20" s="43" t="s">
        <v>118</v>
      </c>
      <c r="C20" s="39" t="s">
        <v>500</v>
      </c>
      <c r="D20" s="37" t="s">
        <v>80</v>
      </c>
      <c r="E20" s="40" t="s">
        <v>24</v>
      </c>
      <c r="F20" s="44" t="s">
        <v>504</v>
      </c>
      <c r="G20" s="49" t="s">
        <v>498</v>
      </c>
      <c r="H20" s="50" t="s">
        <v>505</v>
      </c>
    </row>
    <row r="21" spans="1:8" s="51" customFormat="1" ht="17.25" customHeight="1">
      <c r="A21" s="37"/>
      <c r="B21" s="43" t="s">
        <v>118</v>
      </c>
      <c r="C21" s="39" t="s">
        <v>500</v>
      </c>
      <c r="D21" s="37" t="s">
        <v>80</v>
      </c>
      <c r="E21" s="40" t="s">
        <v>24</v>
      </c>
      <c r="F21" s="44" t="s">
        <v>506</v>
      </c>
      <c r="G21" s="49" t="s">
        <v>507</v>
      </c>
      <c r="H21" s="50" t="s">
        <v>508</v>
      </c>
    </row>
    <row r="22" spans="1:8" s="51" customFormat="1" ht="17.25" customHeight="1">
      <c r="A22" s="37">
        <v>5</v>
      </c>
      <c r="B22" s="43" t="s">
        <v>101</v>
      </c>
      <c r="C22" s="52" t="s">
        <v>509</v>
      </c>
      <c r="D22" s="37" t="s">
        <v>80</v>
      </c>
      <c r="E22" s="40" t="s">
        <v>24</v>
      </c>
      <c r="F22" s="44" t="s">
        <v>501</v>
      </c>
      <c r="G22" s="49" t="s">
        <v>485</v>
      </c>
      <c r="H22" s="50" t="s">
        <v>486</v>
      </c>
    </row>
    <row r="23" spans="1:8" s="51" customFormat="1" ht="17.25" customHeight="1">
      <c r="A23" s="37"/>
      <c r="B23" s="43" t="s">
        <v>101</v>
      </c>
      <c r="C23" s="39" t="s">
        <v>509</v>
      </c>
      <c r="D23" s="37" t="s">
        <v>80</v>
      </c>
      <c r="E23" s="40" t="s">
        <v>24</v>
      </c>
      <c r="F23" s="44" t="s">
        <v>504</v>
      </c>
      <c r="G23" s="49" t="s">
        <v>488</v>
      </c>
      <c r="H23" s="50" t="s">
        <v>489</v>
      </c>
    </row>
    <row r="24" spans="1:8" s="51" customFormat="1" ht="17.25" customHeight="1">
      <c r="A24" s="37">
        <v>6</v>
      </c>
      <c r="B24" s="43" t="s">
        <v>254</v>
      </c>
      <c r="C24" s="39" t="s">
        <v>510</v>
      </c>
      <c r="D24" s="37" t="s">
        <v>80</v>
      </c>
      <c r="E24" s="40" t="s">
        <v>24</v>
      </c>
      <c r="F24" s="44" t="s">
        <v>501</v>
      </c>
      <c r="G24" s="49" t="s">
        <v>502</v>
      </c>
      <c r="H24" s="50" t="s">
        <v>511</v>
      </c>
    </row>
    <row r="25" spans="1:8" s="51" customFormat="1" ht="17.25" customHeight="1">
      <c r="A25" s="37"/>
      <c r="B25" s="43" t="s">
        <v>254</v>
      </c>
      <c r="C25" s="39" t="s">
        <v>510</v>
      </c>
      <c r="D25" s="37" t="s">
        <v>80</v>
      </c>
      <c r="E25" s="40" t="s">
        <v>24</v>
      </c>
      <c r="F25" s="44" t="s">
        <v>504</v>
      </c>
      <c r="G25" s="49" t="s">
        <v>512</v>
      </c>
      <c r="H25" s="50" t="s">
        <v>513</v>
      </c>
    </row>
    <row r="26" spans="1:8" s="51" customFormat="1" ht="17.25" customHeight="1">
      <c r="A26" s="37"/>
      <c r="B26" s="43" t="s">
        <v>254</v>
      </c>
      <c r="C26" s="39" t="s">
        <v>510</v>
      </c>
      <c r="D26" s="37" t="s">
        <v>80</v>
      </c>
      <c r="E26" s="40" t="s">
        <v>24</v>
      </c>
      <c r="F26" s="44" t="s">
        <v>514</v>
      </c>
      <c r="G26" s="49" t="s">
        <v>515</v>
      </c>
      <c r="H26" s="50" t="s">
        <v>516</v>
      </c>
    </row>
    <row r="27" spans="1:8" s="51" customFormat="1" ht="17.25" customHeight="1">
      <c r="A27" s="37"/>
      <c r="B27" s="43" t="s">
        <v>254</v>
      </c>
      <c r="C27" s="39" t="s">
        <v>510</v>
      </c>
      <c r="D27" s="37" t="s">
        <v>80</v>
      </c>
      <c r="E27" s="40" t="s">
        <v>24</v>
      </c>
      <c r="F27" s="44" t="s">
        <v>517</v>
      </c>
      <c r="G27" s="49" t="s">
        <v>518</v>
      </c>
      <c r="H27" s="50" t="s">
        <v>519</v>
      </c>
    </row>
    <row r="28" spans="1:8" s="51" customFormat="1" ht="17.25" customHeight="1">
      <c r="A28" s="37">
        <v>7</v>
      </c>
      <c r="B28" s="43" t="s">
        <v>131</v>
      </c>
      <c r="C28" s="39" t="s">
        <v>520</v>
      </c>
      <c r="D28" s="37" t="s">
        <v>80</v>
      </c>
      <c r="E28" s="40" t="s">
        <v>24</v>
      </c>
      <c r="F28" s="44" t="s">
        <v>501</v>
      </c>
      <c r="G28" s="49" t="s">
        <v>485</v>
      </c>
      <c r="H28" s="50" t="s">
        <v>486</v>
      </c>
    </row>
    <row r="29" spans="1:8" s="51" customFormat="1" ht="17.25" customHeight="1">
      <c r="A29" s="37"/>
      <c r="B29" s="43" t="s">
        <v>131</v>
      </c>
      <c r="C29" s="39" t="s">
        <v>520</v>
      </c>
      <c r="D29" s="37" t="s">
        <v>80</v>
      </c>
      <c r="E29" s="40" t="s">
        <v>24</v>
      </c>
      <c r="F29" s="44" t="s">
        <v>504</v>
      </c>
      <c r="G29" s="49" t="s">
        <v>521</v>
      </c>
      <c r="H29" s="50" t="s">
        <v>522</v>
      </c>
    </row>
    <row r="30" spans="1:8" s="51" customFormat="1" ht="19.5" customHeight="1">
      <c r="A30" s="37">
        <v>8</v>
      </c>
      <c r="B30" s="43" t="s">
        <v>523</v>
      </c>
      <c r="C30" s="39" t="s">
        <v>524</v>
      </c>
      <c r="D30" s="37" t="s">
        <v>80</v>
      </c>
      <c r="E30" s="40" t="s">
        <v>24</v>
      </c>
      <c r="F30" s="44" t="s">
        <v>501</v>
      </c>
      <c r="G30" s="49" t="s">
        <v>485</v>
      </c>
      <c r="H30" s="50" t="s">
        <v>486</v>
      </c>
    </row>
    <row r="31" spans="1:8" ht="15">
      <c r="A31" s="37"/>
      <c r="B31" s="46"/>
      <c r="C31" s="53"/>
      <c r="D31" s="37"/>
      <c r="E31" s="40"/>
      <c r="F31" s="44"/>
      <c r="G31" s="54"/>
      <c r="H31" s="44"/>
    </row>
    <row r="32" spans="1:8" ht="15" customHeight="1">
      <c r="A32" s="46"/>
      <c r="B32" s="367" t="s">
        <v>482</v>
      </c>
      <c r="C32" s="368"/>
      <c r="D32" s="368"/>
      <c r="E32" s="368"/>
      <c r="F32" s="368"/>
      <c r="G32" s="368"/>
      <c r="H32" s="368"/>
    </row>
    <row r="33" spans="1:8" ht="15">
      <c r="A33" s="37"/>
      <c r="B33" s="36" t="s">
        <v>525</v>
      </c>
      <c r="C33" s="53"/>
      <c r="D33" s="37"/>
      <c r="E33" s="40"/>
      <c r="F33" s="44"/>
      <c r="G33" s="54"/>
      <c r="H33" s="44"/>
    </row>
    <row r="34" spans="1:8" ht="15">
      <c r="A34" s="37">
        <v>9</v>
      </c>
      <c r="B34" s="55" t="s">
        <v>526</v>
      </c>
      <c r="C34" s="39" t="s">
        <v>527</v>
      </c>
      <c r="D34" s="37" t="s">
        <v>137</v>
      </c>
      <c r="E34" s="40" t="s">
        <v>24</v>
      </c>
      <c r="F34" s="44" t="s">
        <v>501</v>
      </c>
      <c r="G34" s="56">
        <v>41.67</v>
      </c>
      <c r="H34" s="57">
        <v>50</v>
      </c>
    </row>
    <row r="35" spans="1:8" ht="15">
      <c r="A35" s="37"/>
      <c r="B35" s="58" t="s">
        <v>526</v>
      </c>
      <c r="C35" s="39" t="s">
        <v>527</v>
      </c>
      <c r="D35" s="37" t="s">
        <v>137</v>
      </c>
      <c r="E35" s="40" t="s">
        <v>24</v>
      </c>
      <c r="F35" s="44" t="s">
        <v>528</v>
      </c>
      <c r="G35" s="56">
        <v>83.33</v>
      </c>
      <c r="H35" s="57">
        <v>100</v>
      </c>
    </row>
    <row r="36" spans="1:8" ht="15">
      <c r="A36" s="37">
        <v>10</v>
      </c>
      <c r="B36" s="43" t="s">
        <v>529</v>
      </c>
      <c r="C36" s="39" t="s">
        <v>530</v>
      </c>
      <c r="D36" s="37" t="s">
        <v>137</v>
      </c>
      <c r="E36" s="40" t="s">
        <v>24</v>
      </c>
      <c r="F36" s="44" t="s">
        <v>501</v>
      </c>
      <c r="G36" s="56">
        <v>41.67</v>
      </c>
      <c r="H36" s="57">
        <v>50</v>
      </c>
    </row>
    <row r="37" spans="1:8" ht="15">
      <c r="A37" s="37"/>
      <c r="B37" s="43" t="s">
        <v>529</v>
      </c>
      <c r="C37" s="39" t="s">
        <v>530</v>
      </c>
      <c r="D37" s="37" t="s">
        <v>137</v>
      </c>
      <c r="E37" s="40" t="s">
        <v>24</v>
      </c>
      <c r="F37" s="44" t="s">
        <v>528</v>
      </c>
      <c r="G37" s="56">
        <v>83.33</v>
      </c>
      <c r="H37" s="57">
        <v>100</v>
      </c>
    </row>
    <row r="38" spans="1:8" ht="15">
      <c r="A38" s="37">
        <v>11</v>
      </c>
      <c r="B38" s="43" t="s">
        <v>531</v>
      </c>
      <c r="C38" s="39" t="s">
        <v>532</v>
      </c>
      <c r="D38" s="37" t="s">
        <v>137</v>
      </c>
      <c r="E38" s="40" t="s">
        <v>24</v>
      </c>
      <c r="F38" s="44" t="s">
        <v>501</v>
      </c>
      <c r="G38" s="56">
        <v>41.67</v>
      </c>
      <c r="H38" s="57">
        <v>50</v>
      </c>
    </row>
    <row r="39" spans="1:8" ht="15">
      <c r="A39" s="37"/>
      <c r="B39" s="43" t="s">
        <v>531</v>
      </c>
      <c r="C39" s="39" t="s">
        <v>532</v>
      </c>
      <c r="D39" s="37" t="s">
        <v>137</v>
      </c>
      <c r="E39" s="40" t="s">
        <v>24</v>
      </c>
      <c r="F39" s="44" t="s">
        <v>528</v>
      </c>
      <c r="G39" s="56">
        <v>83.33</v>
      </c>
      <c r="H39" s="57">
        <v>100</v>
      </c>
    </row>
    <row r="40" spans="1:8" ht="15">
      <c r="A40" s="37">
        <v>12</v>
      </c>
      <c r="B40" s="43" t="s">
        <v>533</v>
      </c>
      <c r="C40" s="39" t="s">
        <v>534</v>
      </c>
      <c r="D40" s="37" t="s">
        <v>137</v>
      </c>
      <c r="E40" s="40" t="s">
        <v>24</v>
      </c>
      <c r="F40" s="44" t="s">
        <v>501</v>
      </c>
      <c r="G40" s="56">
        <v>41.67</v>
      </c>
      <c r="H40" s="57">
        <v>50</v>
      </c>
    </row>
    <row r="41" spans="1:8" ht="15">
      <c r="A41" s="37"/>
      <c r="B41" s="46"/>
      <c r="C41" s="59"/>
      <c r="D41" s="46"/>
      <c r="E41" s="46"/>
      <c r="F41" s="60"/>
      <c r="G41" s="61"/>
      <c r="H41" s="50"/>
    </row>
    <row r="42" spans="1:8" ht="15">
      <c r="A42" s="37"/>
      <c r="B42" s="36" t="s">
        <v>535</v>
      </c>
      <c r="C42" s="59"/>
      <c r="D42" s="46"/>
      <c r="E42" s="46"/>
      <c r="F42" s="62"/>
      <c r="G42" s="61"/>
      <c r="H42" s="63"/>
    </row>
    <row r="43" spans="1:8" ht="15">
      <c r="A43" s="37">
        <v>13</v>
      </c>
      <c r="B43" s="43" t="s">
        <v>536</v>
      </c>
      <c r="C43" s="52" t="s">
        <v>537</v>
      </c>
      <c r="D43" s="37" t="s">
        <v>57</v>
      </c>
      <c r="E43" s="40" t="s">
        <v>24</v>
      </c>
      <c r="F43" s="44" t="s">
        <v>538</v>
      </c>
      <c r="G43" s="56">
        <v>41.67</v>
      </c>
      <c r="H43" s="57">
        <v>50</v>
      </c>
    </row>
    <row r="44" spans="1:8" ht="15">
      <c r="A44" s="37"/>
      <c r="B44" s="43" t="s">
        <v>536</v>
      </c>
      <c r="C44" s="39" t="s">
        <v>537</v>
      </c>
      <c r="D44" s="37" t="s">
        <v>57</v>
      </c>
      <c r="E44" s="40" t="s">
        <v>24</v>
      </c>
      <c r="F44" s="44" t="s">
        <v>528</v>
      </c>
      <c r="G44" s="56">
        <v>83.33</v>
      </c>
      <c r="H44" s="57">
        <v>100</v>
      </c>
    </row>
    <row r="45" spans="1:8" ht="15">
      <c r="A45" s="37">
        <v>14</v>
      </c>
      <c r="B45" s="43" t="s">
        <v>467</v>
      </c>
      <c r="C45" s="39" t="s">
        <v>391</v>
      </c>
      <c r="D45" s="37" t="s">
        <v>57</v>
      </c>
      <c r="E45" s="40" t="s">
        <v>24</v>
      </c>
      <c r="F45" s="44" t="s">
        <v>538</v>
      </c>
      <c r="G45" s="56">
        <v>41.67</v>
      </c>
      <c r="H45" s="57">
        <v>50</v>
      </c>
    </row>
    <row r="46" spans="1:8" ht="15">
      <c r="A46" s="37"/>
      <c r="B46" s="43" t="s">
        <v>467</v>
      </c>
      <c r="C46" s="52" t="s">
        <v>391</v>
      </c>
      <c r="D46" s="37" t="s">
        <v>57</v>
      </c>
      <c r="E46" s="40" t="s">
        <v>24</v>
      </c>
      <c r="F46" s="44" t="s">
        <v>528</v>
      </c>
      <c r="G46" s="56">
        <v>83.33</v>
      </c>
      <c r="H46" s="57">
        <v>100</v>
      </c>
    </row>
    <row r="47" spans="1:8" ht="15">
      <c r="A47" s="37">
        <v>15</v>
      </c>
      <c r="B47" s="46" t="s">
        <v>539</v>
      </c>
      <c r="C47" s="39" t="s">
        <v>540</v>
      </c>
      <c r="D47" s="37" t="s">
        <v>57</v>
      </c>
      <c r="E47" s="40" t="s">
        <v>24</v>
      </c>
      <c r="F47" s="44" t="s">
        <v>501</v>
      </c>
      <c r="G47" s="56">
        <v>41.67</v>
      </c>
      <c r="H47" s="57">
        <v>50</v>
      </c>
    </row>
    <row r="48" spans="1:8" ht="15">
      <c r="A48" s="37">
        <v>16</v>
      </c>
      <c r="B48" s="46" t="s">
        <v>541</v>
      </c>
      <c r="C48" s="39" t="s">
        <v>542</v>
      </c>
      <c r="D48" s="37" t="s">
        <v>57</v>
      </c>
      <c r="E48" s="40" t="s">
        <v>24</v>
      </c>
      <c r="F48" s="44" t="s">
        <v>501</v>
      </c>
      <c r="G48" s="56">
        <v>41.67</v>
      </c>
      <c r="H48" s="57">
        <v>50</v>
      </c>
    </row>
    <row r="49" spans="1:8" ht="15">
      <c r="A49" s="37">
        <v>17</v>
      </c>
      <c r="B49" s="46" t="s">
        <v>543</v>
      </c>
      <c r="C49" s="39" t="s">
        <v>544</v>
      </c>
      <c r="D49" s="37" t="s">
        <v>57</v>
      </c>
      <c r="E49" s="40" t="s">
        <v>24</v>
      </c>
      <c r="F49" s="44" t="s">
        <v>538</v>
      </c>
      <c r="G49" s="56">
        <v>41.67</v>
      </c>
      <c r="H49" s="57">
        <v>50</v>
      </c>
    </row>
    <row r="50" spans="1:8" ht="15">
      <c r="A50" s="37"/>
      <c r="B50" s="46" t="s">
        <v>543</v>
      </c>
      <c r="C50" s="39" t="s">
        <v>544</v>
      </c>
      <c r="D50" s="37" t="s">
        <v>57</v>
      </c>
      <c r="E50" s="40" t="s">
        <v>24</v>
      </c>
      <c r="F50" s="44" t="s">
        <v>528</v>
      </c>
      <c r="G50" s="56">
        <v>83.33</v>
      </c>
      <c r="H50" s="57">
        <v>100</v>
      </c>
    </row>
    <row r="51" spans="1:8" ht="15">
      <c r="A51" s="64">
        <v>18</v>
      </c>
      <c r="B51" s="55" t="s">
        <v>545</v>
      </c>
      <c r="C51" s="39" t="s">
        <v>546</v>
      </c>
      <c r="D51" s="37" t="s">
        <v>57</v>
      </c>
      <c r="E51" s="40" t="s">
        <v>24</v>
      </c>
      <c r="F51" s="44" t="s">
        <v>538</v>
      </c>
      <c r="G51" s="56">
        <v>41.67</v>
      </c>
      <c r="H51" s="57">
        <v>50</v>
      </c>
    </row>
    <row r="52" spans="1:8" ht="15">
      <c r="A52" s="64"/>
      <c r="B52" s="55" t="s">
        <v>545</v>
      </c>
      <c r="C52" s="39" t="s">
        <v>546</v>
      </c>
      <c r="D52" s="37" t="s">
        <v>57</v>
      </c>
      <c r="E52" s="40" t="s">
        <v>24</v>
      </c>
      <c r="F52" s="44" t="s">
        <v>528</v>
      </c>
      <c r="G52" s="56" t="s">
        <v>547</v>
      </c>
      <c r="H52" s="57" t="s">
        <v>548</v>
      </c>
    </row>
    <row r="53" spans="1:8" ht="15">
      <c r="A53" s="64">
        <v>19</v>
      </c>
      <c r="B53" s="43" t="s">
        <v>147</v>
      </c>
      <c r="C53" s="39" t="s">
        <v>63</v>
      </c>
      <c r="D53" s="37" t="s">
        <v>57</v>
      </c>
      <c r="E53" s="40" t="s">
        <v>24</v>
      </c>
      <c r="F53" s="44" t="s">
        <v>490</v>
      </c>
      <c r="G53" s="56">
        <v>25</v>
      </c>
      <c r="H53" s="57">
        <v>30</v>
      </c>
    </row>
    <row r="54" spans="1:8" ht="15">
      <c r="A54" s="64">
        <v>20</v>
      </c>
      <c r="B54" s="43" t="s">
        <v>159</v>
      </c>
      <c r="C54" s="39" t="s">
        <v>549</v>
      </c>
      <c r="D54" s="37" t="s">
        <v>57</v>
      </c>
      <c r="E54" s="40" t="s">
        <v>24</v>
      </c>
      <c r="F54" s="44" t="s">
        <v>538</v>
      </c>
      <c r="G54" s="56">
        <v>41.67</v>
      </c>
      <c r="H54" s="57">
        <v>50</v>
      </c>
    </row>
    <row r="55" spans="1:8" ht="15">
      <c r="A55" s="2"/>
      <c r="B55" s="43" t="s">
        <v>159</v>
      </c>
      <c r="C55" s="39" t="s">
        <v>549</v>
      </c>
      <c r="D55" s="37" t="s">
        <v>57</v>
      </c>
      <c r="E55" s="40" t="s">
        <v>24</v>
      </c>
      <c r="F55" s="44" t="s">
        <v>528</v>
      </c>
      <c r="G55" s="56" t="s">
        <v>547</v>
      </c>
      <c r="H55" s="57" t="s">
        <v>548</v>
      </c>
    </row>
    <row r="58" spans="2:8" ht="18">
      <c r="B58" s="65" t="s">
        <v>550</v>
      </c>
      <c r="C58" s="66"/>
      <c r="D58" s="66"/>
      <c r="E58" s="66"/>
      <c r="F58" s="66"/>
      <c r="G58" s="66"/>
      <c r="H58" s="66"/>
    </row>
    <row r="59" spans="2:8" ht="18">
      <c r="B59" s="369" t="s">
        <v>551</v>
      </c>
      <c r="C59" s="369"/>
      <c r="D59" s="369"/>
      <c r="E59" s="369"/>
      <c r="F59" s="369"/>
      <c r="G59" s="369"/>
      <c r="H59" s="369"/>
    </row>
  </sheetData>
  <sheetProtection/>
  <mergeCells count="16">
    <mergeCell ref="B1:H1"/>
    <mergeCell ref="C2:H2"/>
    <mergeCell ref="C3:H3"/>
    <mergeCell ref="C4:H4"/>
    <mergeCell ref="A5:A6"/>
    <mergeCell ref="B5:B6"/>
    <mergeCell ref="C5:C6"/>
    <mergeCell ref="D5:D6"/>
    <mergeCell ref="E5:E6"/>
    <mergeCell ref="F5:F6"/>
    <mergeCell ref="G5:G6"/>
    <mergeCell ref="H5:H6"/>
    <mergeCell ref="B7:H7"/>
    <mergeCell ref="B11:H11"/>
    <mergeCell ref="B32:H32"/>
    <mergeCell ref="B59:H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V43"/>
  <sheetViews>
    <sheetView zoomScale="75" zoomScaleNormal="75" zoomScalePageLayoutView="0" workbookViewId="0" topLeftCell="A1">
      <selection activeCell="A2" sqref="A2:H2"/>
    </sheetView>
  </sheetViews>
  <sheetFormatPr defaultColWidth="9.140625" defaultRowHeight="15"/>
  <cols>
    <col min="1" max="1" width="15.7109375" style="0" customWidth="1"/>
    <col min="2" max="2" width="20.421875" style="0" customWidth="1"/>
    <col min="3" max="3" width="12.00390625" style="0" customWidth="1"/>
    <col min="4" max="4" width="10.8515625" style="0" customWidth="1"/>
    <col min="5" max="5" width="8.7109375" style="0" customWidth="1"/>
    <col min="6" max="6" width="9.421875" style="0" customWidth="1"/>
    <col min="7" max="7" width="9.57421875" style="0" customWidth="1"/>
  </cols>
  <sheetData>
    <row r="1" spans="7:8" ht="14.25">
      <c r="G1" s="389"/>
      <c r="H1" s="389"/>
    </row>
    <row r="2" spans="1:8" ht="18" customHeight="1">
      <c r="A2" s="385" t="s">
        <v>731</v>
      </c>
      <c r="B2" s="385"/>
      <c r="C2" s="385"/>
      <c r="D2" s="385"/>
      <c r="E2" s="385"/>
      <c r="F2" s="385"/>
      <c r="G2" s="385"/>
      <c r="H2" s="385"/>
    </row>
    <row r="3" ht="14.25">
      <c r="IV3" t="s">
        <v>552</v>
      </c>
    </row>
    <row r="4" spans="1:8" ht="12.75" customHeight="1">
      <c r="A4" s="67" t="s">
        <v>553</v>
      </c>
      <c r="B4" s="386" t="s">
        <v>554</v>
      </c>
      <c r="C4" s="387"/>
      <c r="D4" s="387"/>
      <c r="E4" s="387"/>
      <c r="F4" s="387"/>
      <c r="G4" s="387"/>
      <c r="H4" s="388"/>
    </row>
    <row r="5" spans="1:8" ht="14.25">
      <c r="A5" s="67" t="s">
        <v>555</v>
      </c>
      <c r="B5" s="386" t="s">
        <v>556</v>
      </c>
      <c r="C5" s="387"/>
      <c r="D5" s="387"/>
      <c r="E5" s="387"/>
      <c r="F5" s="387"/>
      <c r="G5" s="387"/>
      <c r="H5" s="388"/>
    </row>
    <row r="6" spans="1:8" ht="38.25" customHeight="1">
      <c r="A6" s="381" t="s">
        <v>557</v>
      </c>
      <c r="B6" s="386" t="s">
        <v>732</v>
      </c>
      <c r="C6" s="387"/>
      <c r="D6" s="387"/>
      <c r="E6" s="387"/>
      <c r="F6" s="387"/>
      <c r="G6" s="387"/>
      <c r="H6" s="388"/>
    </row>
    <row r="7" spans="1:8" ht="14.25">
      <c r="A7" s="382"/>
      <c r="B7" s="386" t="s">
        <v>558</v>
      </c>
      <c r="C7" s="387"/>
      <c r="D7" s="387"/>
      <c r="E7" s="387"/>
      <c r="F7" s="387"/>
      <c r="G7" s="387"/>
      <c r="H7" s="388"/>
    </row>
    <row r="8" spans="1:8" ht="43.5" customHeight="1">
      <c r="A8" s="67" t="s">
        <v>12</v>
      </c>
      <c r="B8" s="67" t="s">
        <v>13</v>
      </c>
      <c r="C8" s="67" t="s">
        <v>14</v>
      </c>
      <c r="D8" s="67" t="s">
        <v>559</v>
      </c>
      <c r="E8" s="67" t="s">
        <v>180</v>
      </c>
      <c r="F8" s="67" t="s">
        <v>181</v>
      </c>
      <c r="G8" s="67" t="s">
        <v>76</v>
      </c>
      <c r="H8" s="68" t="s">
        <v>560</v>
      </c>
    </row>
    <row r="9" spans="1:8" ht="15" customHeight="1">
      <c r="A9" s="386" t="s">
        <v>561</v>
      </c>
      <c r="B9" s="387"/>
      <c r="C9" s="387"/>
      <c r="D9" s="387"/>
      <c r="E9" s="387"/>
      <c r="F9" s="387"/>
      <c r="G9" s="387"/>
      <c r="H9" s="388"/>
    </row>
    <row r="10" spans="1:8" ht="31.5" customHeight="1">
      <c r="A10" s="381" t="s">
        <v>113</v>
      </c>
      <c r="B10" s="383" t="s">
        <v>33</v>
      </c>
      <c r="C10" s="67" t="s">
        <v>80</v>
      </c>
      <c r="D10" s="67" t="s">
        <v>24</v>
      </c>
      <c r="E10" s="67" t="s">
        <v>64</v>
      </c>
      <c r="F10" s="67" t="s">
        <v>562</v>
      </c>
      <c r="G10" s="67" t="s">
        <v>563</v>
      </c>
      <c r="H10" s="68">
        <v>250</v>
      </c>
    </row>
    <row r="11" spans="1:8" ht="31.5" customHeight="1">
      <c r="A11" s="382"/>
      <c r="B11" s="384"/>
      <c r="C11" s="67" t="s">
        <v>80</v>
      </c>
      <c r="D11" s="67" t="s">
        <v>24</v>
      </c>
      <c r="E11" s="67" t="s">
        <v>564</v>
      </c>
      <c r="F11" s="67" t="s">
        <v>565</v>
      </c>
      <c r="G11" s="67" t="s">
        <v>566</v>
      </c>
      <c r="H11" s="68">
        <v>200</v>
      </c>
    </row>
    <row r="12" spans="1:8" ht="31.5" customHeight="1">
      <c r="A12" s="381" t="s">
        <v>463</v>
      </c>
      <c r="B12" s="383" t="s">
        <v>567</v>
      </c>
      <c r="C12" s="67" t="s">
        <v>80</v>
      </c>
      <c r="D12" s="67" t="s">
        <v>24</v>
      </c>
      <c r="E12" s="67" t="s">
        <v>64</v>
      </c>
      <c r="F12" s="67" t="s">
        <v>566</v>
      </c>
      <c r="G12" s="67" t="s">
        <v>568</v>
      </c>
      <c r="H12" s="68">
        <v>100</v>
      </c>
    </row>
    <row r="13" spans="1:8" ht="31.5" customHeight="1">
      <c r="A13" s="382"/>
      <c r="B13" s="384"/>
      <c r="C13" s="67" t="s">
        <v>80</v>
      </c>
      <c r="D13" s="67" t="s">
        <v>24</v>
      </c>
      <c r="E13" s="67" t="s">
        <v>564</v>
      </c>
      <c r="F13" s="67" t="s">
        <v>569</v>
      </c>
      <c r="G13" s="67" t="s">
        <v>570</v>
      </c>
      <c r="H13" s="68">
        <v>50</v>
      </c>
    </row>
    <row r="14" spans="1:8" ht="31.5" customHeight="1">
      <c r="A14" s="67" t="s">
        <v>109</v>
      </c>
      <c r="B14" s="69" t="s">
        <v>571</v>
      </c>
      <c r="C14" s="67" t="s">
        <v>80</v>
      </c>
      <c r="D14" s="67" t="s">
        <v>24</v>
      </c>
      <c r="E14" s="67" t="s">
        <v>191</v>
      </c>
      <c r="F14" s="67" t="s">
        <v>572</v>
      </c>
      <c r="G14" s="67" t="s">
        <v>573</v>
      </c>
      <c r="H14" s="68">
        <v>100</v>
      </c>
    </row>
    <row r="15" spans="1:8" ht="31.5" customHeight="1">
      <c r="A15" s="168" t="s">
        <v>733</v>
      </c>
      <c r="B15" s="170" t="s">
        <v>734</v>
      </c>
      <c r="C15" s="67" t="s">
        <v>137</v>
      </c>
      <c r="D15" s="67" t="s">
        <v>24</v>
      </c>
      <c r="E15" s="67" t="s">
        <v>30</v>
      </c>
      <c r="F15" s="67" t="s">
        <v>735</v>
      </c>
      <c r="G15" s="67" t="s">
        <v>565</v>
      </c>
      <c r="H15" s="68">
        <v>200</v>
      </c>
    </row>
    <row r="16" spans="1:8" ht="31.5" customHeight="1">
      <c r="A16" s="168" t="s">
        <v>736</v>
      </c>
      <c r="B16" s="171" t="s">
        <v>737</v>
      </c>
      <c r="C16" s="67" t="s">
        <v>137</v>
      </c>
      <c r="D16" s="67" t="s">
        <v>24</v>
      </c>
      <c r="E16" s="67" t="s">
        <v>738</v>
      </c>
      <c r="F16" s="67" t="s">
        <v>739</v>
      </c>
      <c r="G16" s="67" t="s">
        <v>740</v>
      </c>
      <c r="H16" s="68">
        <v>20</v>
      </c>
    </row>
    <row r="17" spans="1:8" ht="31.5" customHeight="1">
      <c r="A17" s="381" t="s">
        <v>238</v>
      </c>
      <c r="B17" s="383" t="s">
        <v>574</v>
      </c>
      <c r="C17" s="67" t="s">
        <v>80</v>
      </c>
      <c r="D17" s="67" t="s">
        <v>24</v>
      </c>
      <c r="E17" s="67" t="s">
        <v>64</v>
      </c>
      <c r="F17" s="67" t="s">
        <v>575</v>
      </c>
      <c r="G17" s="67" t="s">
        <v>563</v>
      </c>
      <c r="H17" s="68">
        <v>100</v>
      </c>
    </row>
    <row r="18" spans="1:8" ht="31.5" customHeight="1">
      <c r="A18" s="382"/>
      <c r="B18" s="384"/>
      <c r="C18" s="67" t="s">
        <v>80</v>
      </c>
      <c r="D18" s="67" t="s">
        <v>24</v>
      </c>
      <c r="E18" s="67" t="s">
        <v>247</v>
      </c>
      <c r="F18" s="67" t="s">
        <v>576</v>
      </c>
      <c r="G18" s="67" t="s">
        <v>577</v>
      </c>
      <c r="H18" s="68">
        <v>30</v>
      </c>
    </row>
    <row r="19" spans="1:8" ht="31.5" customHeight="1">
      <c r="A19" s="67" t="s">
        <v>101</v>
      </c>
      <c r="B19" s="69" t="s">
        <v>578</v>
      </c>
      <c r="C19" s="67" t="s">
        <v>80</v>
      </c>
      <c r="D19" s="67" t="s">
        <v>24</v>
      </c>
      <c r="E19" s="67" t="s">
        <v>30</v>
      </c>
      <c r="F19" s="67" t="s">
        <v>579</v>
      </c>
      <c r="G19" s="67" t="s">
        <v>580</v>
      </c>
      <c r="H19" s="68">
        <v>30</v>
      </c>
    </row>
    <row r="20" spans="1:8" ht="31.5" customHeight="1">
      <c r="A20" s="67" t="s">
        <v>581</v>
      </c>
      <c r="B20" s="69" t="s">
        <v>582</v>
      </c>
      <c r="C20" s="67" t="s">
        <v>137</v>
      </c>
      <c r="D20" s="67" t="s">
        <v>24</v>
      </c>
      <c r="E20" s="67" t="s">
        <v>564</v>
      </c>
      <c r="F20" s="67" t="s">
        <v>566</v>
      </c>
      <c r="G20" s="67" t="s">
        <v>568</v>
      </c>
      <c r="H20" s="68">
        <v>20</v>
      </c>
    </row>
    <row r="21" spans="1:8" ht="31.5" customHeight="1">
      <c r="A21" s="381" t="s">
        <v>583</v>
      </c>
      <c r="B21" s="383" t="s">
        <v>584</v>
      </c>
      <c r="C21" s="67" t="s">
        <v>137</v>
      </c>
      <c r="D21" s="67" t="s">
        <v>24</v>
      </c>
      <c r="E21" s="67" t="s">
        <v>64</v>
      </c>
      <c r="F21" s="67" t="s">
        <v>585</v>
      </c>
      <c r="G21" s="67" t="s">
        <v>586</v>
      </c>
      <c r="H21" s="68">
        <v>100</v>
      </c>
    </row>
    <row r="22" spans="1:8" ht="31.5" customHeight="1">
      <c r="A22" s="382"/>
      <c r="B22" s="384"/>
      <c r="C22" s="67" t="s">
        <v>137</v>
      </c>
      <c r="D22" s="67" t="s">
        <v>24</v>
      </c>
      <c r="E22" s="67" t="s">
        <v>247</v>
      </c>
      <c r="F22" s="67" t="s">
        <v>562</v>
      </c>
      <c r="G22" s="67" t="s">
        <v>563</v>
      </c>
      <c r="H22" s="68">
        <v>100</v>
      </c>
    </row>
    <row r="23" spans="1:8" ht="31.5" customHeight="1">
      <c r="A23" s="67" t="s">
        <v>163</v>
      </c>
      <c r="B23" s="69" t="s">
        <v>587</v>
      </c>
      <c r="C23" s="67" t="s">
        <v>588</v>
      </c>
      <c r="D23" s="67" t="s">
        <v>24</v>
      </c>
      <c r="E23" s="67" t="s">
        <v>191</v>
      </c>
      <c r="F23" s="67" t="s">
        <v>562</v>
      </c>
      <c r="G23" s="67" t="s">
        <v>563</v>
      </c>
      <c r="H23" s="68">
        <v>50</v>
      </c>
    </row>
    <row r="24" spans="1:8" ht="31.5" customHeight="1">
      <c r="A24" s="381" t="s">
        <v>157</v>
      </c>
      <c r="B24" s="383" t="s">
        <v>589</v>
      </c>
      <c r="C24" s="67" t="s">
        <v>588</v>
      </c>
      <c r="D24" s="67" t="s">
        <v>24</v>
      </c>
      <c r="E24" s="67" t="s">
        <v>30</v>
      </c>
      <c r="F24" s="67" t="s">
        <v>585</v>
      </c>
      <c r="G24" s="67" t="s">
        <v>586</v>
      </c>
      <c r="H24" s="68">
        <v>20</v>
      </c>
    </row>
    <row r="25" spans="1:8" ht="31.5" customHeight="1">
      <c r="A25" s="382"/>
      <c r="B25" s="384"/>
      <c r="C25" s="67" t="s">
        <v>588</v>
      </c>
      <c r="D25" s="67" t="s">
        <v>24</v>
      </c>
      <c r="E25" s="67" t="s">
        <v>283</v>
      </c>
      <c r="F25" s="67" t="s">
        <v>562</v>
      </c>
      <c r="G25" s="67" t="s">
        <v>563</v>
      </c>
      <c r="H25" s="68">
        <v>30</v>
      </c>
    </row>
    <row r="26" spans="1:8" ht="31.5" customHeight="1">
      <c r="A26" s="67" t="s">
        <v>590</v>
      </c>
      <c r="B26" s="69" t="s">
        <v>591</v>
      </c>
      <c r="C26" s="67" t="s">
        <v>588</v>
      </c>
      <c r="D26" s="67" t="s">
        <v>24</v>
      </c>
      <c r="E26" s="67" t="s">
        <v>283</v>
      </c>
      <c r="F26" s="67" t="s">
        <v>565</v>
      </c>
      <c r="G26" s="67" t="s">
        <v>566</v>
      </c>
      <c r="H26" s="68">
        <v>30</v>
      </c>
    </row>
    <row r="27" spans="1:8" ht="31.5" customHeight="1">
      <c r="A27" s="67" t="s">
        <v>592</v>
      </c>
      <c r="B27" s="69" t="s">
        <v>593</v>
      </c>
      <c r="C27" s="67" t="s">
        <v>588</v>
      </c>
      <c r="D27" s="67" t="s">
        <v>24</v>
      </c>
      <c r="E27" s="67" t="s">
        <v>25</v>
      </c>
      <c r="F27" s="67" t="s">
        <v>562</v>
      </c>
      <c r="G27" s="67" t="s">
        <v>563</v>
      </c>
      <c r="H27" s="68">
        <v>50</v>
      </c>
    </row>
    <row r="28" spans="1:8" ht="31.5" customHeight="1">
      <c r="A28" s="67" t="s">
        <v>594</v>
      </c>
      <c r="B28" s="69" t="s">
        <v>595</v>
      </c>
      <c r="C28" s="67" t="s">
        <v>588</v>
      </c>
      <c r="D28" s="67" t="s">
        <v>24</v>
      </c>
      <c r="E28" s="67" t="s">
        <v>283</v>
      </c>
      <c r="F28" s="67" t="s">
        <v>585</v>
      </c>
      <c r="G28" s="67" t="s">
        <v>586</v>
      </c>
      <c r="H28" s="68">
        <v>20</v>
      </c>
    </row>
    <row r="29" spans="1:7" s="3" customFormat="1" ht="14.25">
      <c r="A29" s="70"/>
      <c r="B29" s="70"/>
      <c r="C29" s="70"/>
      <c r="D29" s="70"/>
      <c r="E29" s="70"/>
      <c r="F29" s="70"/>
      <c r="G29" s="70"/>
    </row>
    <row r="30" spans="1:7" s="3" customFormat="1" ht="14.25">
      <c r="A30" s="70"/>
      <c r="B30" s="70"/>
      <c r="C30" s="70"/>
      <c r="D30" s="70"/>
      <c r="E30" s="70"/>
      <c r="F30" s="70"/>
      <c r="G30" s="70"/>
    </row>
    <row r="31" spans="1:7" s="3" customFormat="1" ht="14.25">
      <c r="A31" s="70"/>
      <c r="B31" s="70"/>
      <c r="C31" s="70"/>
      <c r="D31" s="70"/>
      <c r="E31" s="70"/>
      <c r="F31" s="70"/>
      <c r="G31" s="70"/>
    </row>
    <row r="32" spans="1:7" s="3" customFormat="1" ht="14.25">
      <c r="A32" s="70"/>
      <c r="B32" s="70"/>
      <c r="C32" s="70"/>
      <c r="D32" s="70"/>
      <c r="E32" s="70"/>
      <c r="F32" s="70"/>
      <c r="G32" s="70"/>
    </row>
    <row r="33" spans="1:7" s="3" customFormat="1" ht="14.25">
      <c r="A33" s="70"/>
      <c r="B33" s="70"/>
      <c r="C33" s="70"/>
      <c r="D33" s="70"/>
      <c r="E33" s="70"/>
      <c r="F33" s="70"/>
      <c r="G33" s="70"/>
    </row>
    <row r="34" spans="1:7" s="3" customFormat="1" ht="14.25">
      <c r="A34" s="70"/>
      <c r="B34" s="70"/>
      <c r="C34" s="70"/>
      <c r="D34" s="70"/>
      <c r="E34" s="70"/>
      <c r="F34" s="70"/>
      <c r="G34" s="70"/>
    </row>
    <row r="35" spans="1:7" s="3" customFormat="1" ht="14.25">
      <c r="A35" s="70"/>
      <c r="B35" s="70"/>
      <c r="C35" s="70"/>
      <c r="D35" s="70"/>
      <c r="E35" s="70"/>
      <c r="F35" s="70"/>
      <c r="G35" s="70"/>
    </row>
    <row r="36" spans="1:7" s="3" customFormat="1" ht="14.25">
      <c r="A36" s="70"/>
      <c r="B36" s="70"/>
      <c r="C36" s="70"/>
      <c r="D36" s="70"/>
      <c r="E36" s="70"/>
      <c r="F36" s="70"/>
      <c r="G36" s="70"/>
    </row>
    <row r="37" spans="1:7" s="3" customFormat="1" ht="14.25">
      <c r="A37" s="70"/>
      <c r="B37" s="70"/>
      <c r="C37" s="70"/>
      <c r="D37" s="70"/>
      <c r="E37" s="70"/>
      <c r="F37" s="70"/>
      <c r="G37" s="70"/>
    </row>
    <row r="38" spans="1:7" s="3" customFormat="1" ht="14.25">
      <c r="A38" s="70"/>
      <c r="B38" s="70"/>
      <c r="C38" s="70"/>
      <c r="D38" s="70"/>
      <c r="E38" s="70"/>
      <c r="F38" s="70"/>
      <c r="G38" s="70"/>
    </row>
    <row r="39" spans="1:7" s="3" customFormat="1" ht="14.25">
      <c r="A39" s="70"/>
      <c r="B39" s="70"/>
      <c r="C39" s="70"/>
      <c r="D39" s="70"/>
      <c r="E39" s="70"/>
      <c r="F39" s="70"/>
      <c r="G39" s="70"/>
    </row>
    <row r="40" spans="1:7" s="3" customFormat="1" ht="14.25">
      <c r="A40" s="70"/>
      <c r="B40" s="70"/>
      <c r="C40" s="70"/>
      <c r="D40" s="70"/>
      <c r="E40" s="70"/>
      <c r="F40" s="70"/>
      <c r="G40" s="70"/>
    </row>
    <row r="41" spans="1:7" s="3" customFormat="1" ht="14.25">
      <c r="A41" s="70"/>
      <c r="B41" s="70"/>
      <c r="C41" s="70"/>
      <c r="D41" s="70"/>
      <c r="E41" s="70"/>
      <c r="F41" s="70"/>
      <c r="G41" s="70"/>
    </row>
    <row r="42" spans="1:7" s="3" customFormat="1" ht="14.25">
      <c r="A42" s="70"/>
      <c r="B42" s="70"/>
      <c r="C42" s="70"/>
      <c r="D42" s="70"/>
      <c r="E42" s="70"/>
      <c r="F42" s="70"/>
      <c r="G42" s="70"/>
    </row>
    <row r="43" spans="1:7" s="3" customFormat="1" ht="14.25">
      <c r="A43" s="70"/>
      <c r="B43" s="70"/>
      <c r="C43" s="70"/>
      <c r="D43" s="70"/>
      <c r="E43" s="70"/>
      <c r="F43" s="70"/>
      <c r="G43" s="70"/>
    </row>
  </sheetData>
  <sheetProtection/>
  <mergeCells count="18">
    <mergeCell ref="G1:H1"/>
    <mergeCell ref="A17:A18"/>
    <mergeCell ref="B17:B18"/>
    <mergeCell ref="A21:A22"/>
    <mergeCell ref="B21:B22"/>
    <mergeCell ref="A24:A25"/>
    <mergeCell ref="B24:B25"/>
    <mergeCell ref="A9:H9"/>
    <mergeCell ref="A10:A11"/>
    <mergeCell ref="B10:B11"/>
    <mergeCell ref="A12:A13"/>
    <mergeCell ref="B12:B13"/>
    <mergeCell ref="A2:H2"/>
    <mergeCell ref="B4:H4"/>
    <mergeCell ref="B5:H5"/>
    <mergeCell ref="A6:A7"/>
    <mergeCell ref="B6:H6"/>
    <mergeCell ref="B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Vyrobnychyi</dc:creator>
  <cp:keywords/>
  <dc:description/>
  <cp:lastModifiedBy>user</cp:lastModifiedBy>
  <cp:lastPrinted>2020-02-28T10:07:59Z</cp:lastPrinted>
  <dcterms:created xsi:type="dcterms:W3CDTF">2016-01-25T07:10:15Z</dcterms:created>
  <dcterms:modified xsi:type="dcterms:W3CDTF">2020-03-24T07:42:37Z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