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1"/>
  </bookViews>
  <sheets>
    <sheet name="по ДЛГ" sheetId="1" r:id="rId1"/>
    <sheet name="за категоріями" sheetId="3" r:id="rId2"/>
  </sheets>
  <definedNames>
    <definedName name="_xlnm.Print_Area" localSheetId="1">'за категоріями'!$A$1:$BD$80</definedName>
    <definedName name="_xlnm.Print_Area" localSheetId="0">'по ДЛГ'!$A$1:$AX$22</definedName>
  </definedNames>
  <calcPr calcId="144525"/>
</workbook>
</file>

<file path=xl/sharedStrings.xml><?xml version="1.0" encoding="utf-8"?>
<sst xmlns="http://schemas.openxmlformats.org/spreadsheetml/2006/main" count="235" uniqueCount="84">
  <si>
    <t>Аналіз реалізації лісопродукції
заготівлі 1 кварталу 2022 року
на спеціальних біржових торгах, загальних аукціонних торгах</t>
  </si>
  <si>
    <t>№ п/п</t>
  </si>
  <si>
    <t>Підприємства</t>
  </si>
  <si>
    <t>07-06-2021 р.</t>
  </si>
  <si>
    <t>11,13-01.2022</t>
  </si>
  <si>
    <t>18,20-01.2022</t>
  </si>
  <si>
    <t>25,27-01.2022</t>
  </si>
  <si>
    <t>01.03.-02.2022</t>
  </si>
  <si>
    <t>08,10-02.2022</t>
  </si>
  <si>
    <t>15,17-02.2022</t>
  </si>
  <si>
    <t>22,24-02.2022</t>
  </si>
  <si>
    <t>18.03.2022</t>
  </si>
  <si>
    <t>09,14-12.2021</t>
  </si>
  <si>
    <t>21,23-12.2021</t>
  </si>
  <si>
    <t>Разом за 1  квартал 2022 р.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</si>
  <si>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</si>
  <si>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</si>
  <si>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</si>
  <si>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</si>
  <si>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</si>
  <si>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</si>
  <si>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</si>
  <si>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</si>
  <si>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</si>
  <si>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</si>
  <si>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</si>
  <si>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</si>
  <si>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</si>
  <si>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</si>
  <si>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</si>
  <si>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</si>
  <si>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</si>
  <si>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</si>
  <si>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</si>
  <si>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</si>
  <si>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</si>
  <si>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</si>
  <si>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Результати аукціонних торгів необробленою деревиною за -й квартал 2022 р. по підприємствах Львівського ОУЛМГ</t>
  </si>
  <si>
    <t>СОРТИМЕНТИ</t>
  </si>
  <si>
    <t>Торги</t>
  </si>
  <si>
    <t>Основні торги 1-го кварталу 2022 р.</t>
  </si>
  <si>
    <t>Додаткові торги 1-го кварталу</t>
  </si>
  <si>
    <t>Разом по 1-му кварталу</t>
  </si>
  <si>
    <t>загальні 16.12.2021 р.</t>
  </si>
  <si>
    <t>спецторги 14.12.2021 р.</t>
  </si>
  <si>
    <t xml:space="preserve"> 18.03.2019 р.</t>
  </si>
  <si>
    <t>Разом по торгах 1 кварталу</t>
  </si>
  <si>
    <t>електронні 29.12.21</t>
  </si>
  <si>
    <t>11,13-01.2022 р.</t>
  </si>
  <si>
    <t>01,03-02.2022</t>
  </si>
  <si>
    <t>електронні 15.03.2022 р.</t>
  </si>
  <si>
    <t>електронні 04.03.2021 р.</t>
  </si>
  <si>
    <t>електронні 11.03.2021 р.</t>
  </si>
  <si>
    <t>Разом по додаткових торгах 1 кварталу</t>
  </si>
  <si>
    <t>Порода</t>
  </si>
  <si>
    <t>% продаж</t>
  </si>
  <si>
    <t xml:space="preserve">                                                                                                                          Лісоматеріали круглі</t>
  </si>
  <si>
    <t xml:space="preserve">сосна </t>
  </si>
  <si>
    <t>A</t>
  </si>
  <si>
    <t>B</t>
  </si>
  <si>
    <t>C</t>
  </si>
  <si>
    <t>D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</si>
  <si>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</si>
  <si>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</si>
  <si>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</si>
  <si>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</si>
  <si>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</si>
  <si>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</si>
  <si>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</si>
  <si>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</si>
  <si>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</si>
  <si>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В</t>
  </si>
  <si>
    <t>береза</t>
  </si>
  <si>
    <t>вільха</t>
  </si>
  <si>
    <t>осика</t>
  </si>
  <si>
    <t>липа</t>
  </si>
  <si>
    <t>Всього лм круглих</t>
  </si>
  <si>
    <t>Дрова паливні</t>
  </si>
  <si>
    <t>хв</t>
  </si>
  <si>
    <t>тл</t>
  </si>
  <si>
    <t xml:space="preserve">береза </t>
  </si>
  <si>
    <t>м/л</t>
  </si>
  <si>
    <t>Всього дров паливних</t>
  </si>
  <si>
    <t>Разом по торгах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</si>
</sst>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  <numFmt numFmtId="178" formatCode="0.0"/>
    <numFmt numFmtId="179" formatCode="#,##0.0"/>
    <numFmt numFmtId="180" formatCode="0.0%"/>
  </numFmts>
  <fonts count="33">
    <font>
      <sz val="11"/>
      <color theme="1"/>
      <name val="Calibri"/>
      <charset val="204"/>
      <scheme val="minor"/>
    </font>
    <font>
      <b/>
      <sz val="20"/>
      <color theme="1"/>
      <name val="Calibri"/>
      <charset val="204"/>
      <scheme val="minor"/>
    </font>
    <font>
      <b/>
      <sz val="16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2"/>
      <name val="Arial Narrow"/>
      <charset val="204"/>
    </font>
    <font>
      <b/>
      <sz val="11"/>
      <color theme="1"/>
      <name val="Calibri"/>
      <charset val="204"/>
      <scheme val="minor"/>
    </font>
    <font>
      <sz val="24"/>
      <color theme="1"/>
      <name val="Calibri"/>
      <charset val="204"/>
      <scheme val="minor"/>
    </font>
    <font>
      <b/>
      <sz val="14"/>
      <name val="Arial Narrow"/>
      <charset val="204"/>
    </font>
    <font>
      <sz val="14"/>
      <color theme="1"/>
      <name val="Calibri"/>
      <charset val="204"/>
      <scheme val="minor"/>
    </font>
    <font>
      <sz val="18"/>
      <color theme="1"/>
      <name val="Calibri"/>
      <charset val="204"/>
      <scheme val="minor"/>
    </font>
    <font>
      <sz val="10"/>
      <name val="Arial Narrow"/>
      <charset val="204"/>
    </font>
    <font>
      <b/>
      <sz val="12"/>
      <name val="Arial Narrow"/>
      <charset val="20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3" fillId="16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1" borderId="48" applyNumberFormat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17" fillId="22" borderId="50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9" applyNumberFormat="0" applyFill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2" borderId="47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0" fillId="13" borderId="52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3" borderId="47" applyNumberFormat="0" applyAlignment="0" applyProtection="0">
      <alignment vertical="center"/>
    </xf>
    <xf numFmtId="0" fontId="32" fillId="0" borderId="54" applyNumberFormat="0" applyFill="0" applyAlignment="0" applyProtection="0">
      <alignment vertical="center"/>
    </xf>
    <xf numFmtId="0" fontId="31" fillId="0" borderId="5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/>
  </cellStyleXfs>
  <cellXfs count="17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/>
    </xf>
    <xf numFmtId="0" fontId="5" fillId="0" borderId="2" xfId="49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8" fillId="2" borderId="2" xfId="49" applyFont="1" applyFill="1" applyBorder="1" applyAlignment="1">
      <alignment vertical="center"/>
    </xf>
    <xf numFmtId="0" fontId="3" fillId="2" borderId="2" xfId="0" applyFont="1" applyFill="1" applyBorder="1"/>
    <xf numFmtId="0" fontId="4" fillId="2" borderId="8" xfId="0" applyFont="1" applyFill="1" applyBorder="1"/>
    <xf numFmtId="178" fontId="4" fillId="2" borderId="8" xfId="0" applyNumberFormat="1" applyFont="1" applyFill="1" applyBorder="1"/>
    <xf numFmtId="0" fontId="3" fillId="2" borderId="8" xfId="0" applyFont="1" applyFill="1" applyBorder="1"/>
    <xf numFmtId="178" fontId="3" fillId="2" borderId="8" xfId="0" applyNumberFormat="1" applyFont="1" applyFill="1" applyBorder="1"/>
    <xf numFmtId="0" fontId="5" fillId="3" borderId="2" xfId="49" applyFont="1" applyFill="1" applyBorder="1" applyAlignment="1">
      <alignment vertical="center"/>
    </xf>
    <xf numFmtId="0" fontId="9" fillId="0" borderId="2" xfId="0" applyFont="1" applyBorder="1"/>
    <xf numFmtId="0" fontId="9" fillId="0" borderId="8" xfId="0" applyFont="1" applyBorder="1"/>
    <xf numFmtId="178" fontId="9" fillId="0" borderId="8" xfId="0" applyNumberFormat="1" applyFont="1" applyBorder="1"/>
    <xf numFmtId="0" fontId="0" fillId="0" borderId="8" xfId="0" applyBorder="1"/>
    <xf numFmtId="178" fontId="0" fillId="0" borderId="8" xfId="0" applyNumberFormat="1" applyBorder="1"/>
    <xf numFmtId="0" fontId="8" fillId="2" borderId="2" xfId="49" applyFont="1" applyFill="1" applyBorder="1" applyAlignment="1">
      <alignment vertical="center" wrapText="1"/>
    </xf>
    <xf numFmtId="0" fontId="4" fillId="2" borderId="2" xfId="0" applyFont="1" applyFill="1" applyBorder="1"/>
    <xf numFmtId="0" fontId="0" fillId="0" borderId="2" xfId="0" applyBorder="1"/>
    <xf numFmtId="178" fontId="9" fillId="0" borderId="8" xfId="0" applyNumberFormat="1" applyFont="1" applyFill="1" applyBorder="1"/>
    <xf numFmtId="0" fontId="1" fillId="0" borderId="0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textRotation="90"/>
    </xf>
    <xf numFmtId="0" fontId="6" fillId="4" borderId="15" xfId="0" applyFont="1" applyFill="1" applyBorder="1" applyAlignment="1">
      <alignment horizontal="center" textRotation="90"/>
    </xf>
    <xf numFmtId="0" fontId="6" fillId="4" borderId="7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3" fillId="2" borderId="17" xfId="0" applyFont="1" applyFill="1" applyBorder="1"/>
    <xf numFmtId="0" fontId="3" fillId="2" borderId="18" xfId="0" applyFont="1" applyFill="1" applyBorder="1"/>
    <xf numFmtId="178" fontId="3" fillId="2" borderId="19" xfId="0" applyNumberFormat="1" applyFont="1" applyFill="1" applyBorder="1"/>
    <xf numFmtId="0" fontId="0" fillId="0" borderId="17" xfId="0" applyBorder="1"/>
    <xf numFmtId="0" fontId="9" fillId="0" borderId="18" xfId="0" applyFont="1" applyBorder="1"/>
    <xf numFmtId="178" fontId="9" fillId="0" borderId="19" xfId="0" applyNumberFormat="1" applyFont="1" applyBorder="1"/>
    <xf numFmtId="0" fontId="6" fillId="2" borderId="8" xfId="0" applyFont="1" applyFill="1" applyBorder="1"/>
    <xf numFmtId="0" fontId="6" fillId="2" borderId="17" xfId="0" applyFont="1" applyFill="1" applyBorder="1"/>
    <xf numFmtId="178" fontId="3" fillId="2" borderId="17" xfId="0" applyNumberFormat="1" applyFont="1" applyFill="1" applyBorder="1"/>
    <xf numFmtId="178" fontId="9" fillId="0" borderId="17" xfId="0" applyNumberFormat="1" applyFont="1" applyBorder="1"/>
    <xf numFmtId="178" fontId="0" fillId="0" borderId="17" xfId="0" applyNumberFormat="1" applyBorder="1"/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58" fontId="6" fillId="0" borderId="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textRotation="90"/>
    </xf>
    <xf numFmtId="178" fontId="6" fillId="2" borderId="8" xfId="0" applyNumberFormat="1" applyFont="1" applyFill="1" applyBorder="1"/>
    <xf numFmtId="178" fontId="0" fillId="0" borderId="8" xfId="0" applyNumberFormat="1" applyFont="1" applyFill="1" applyBorder="1"/>
    <xf numFmtId="178" fontId="6" fillId="0" borderId="17" xfId="0" applyNumberFormat="1" applyFont="1" applyFill="1" applyBorder="1"/>
    <xf numFmtId="178" fontId="6" fillId="0" borderId="8" xfId="0" applyNumberFormat="1" applyFont="1" applyFill="1" applyBorder="1"/>
    <xf numFmtId="178" fontId="3" fillId="0" borderId="8" xfId="0" applyNumberFormat="1" applyFont="1" applyFill="1" applyBorder="1"/>
    <xf numFmtId="178" fontId="0" fillId="0" borderId="2" xfId="0" applyNumberFormat="1" applyBorder="1"/>
    <xf numFmtId="0" fontId="6" fillId="0" borderId="8" xfId="0" applyFont="1" applyFill="1" applyBorder="1"/>
    <xf numFmtId="0" fontId="6" fillId="2" borderId="2" xfId="0" applyFont="1" applyFill="1" applyBorder="1"/>
    <xf numFmtId="0" fontId="0" fillId="0" borderId="2" xfId="0" applyFont="1" applyFill="1" applyBorder="1"/>
    <xf numFmtId="178" fontId="3" fillId="2" borderId="2" xfId="0" applyNumberFormat="1" applyFont="1" applyFill="1" applyBorder="1"/>
    <xf numFmtId="178" fontId="0" fillId="0" borderId="2" xfId="0" applyNumberFormat="1" applyFont="1" applyFill="1" applyBorder="1"/>
    <xf numFmtId="178" fontId="9" fillId="0" borderId="2" xfId="0" applyNumberFormat="1" applyFont="1" applyBorder="1"/>
    <xf numFmtId="178" fontId="9" fillId="2" borderId="2" xfId="0" applyNumberFormat="1" applyFont="1" applyFill="1" applyBorder="1"/>
    <xf numFmtId="0" fontId="6" fillId="0" borderId="2" xfId="0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178" fontId="6" fillId="2" borderId="2" xfId="0" applyNumberFormat="1" applyFont="1" applyFill="1" applyBorder="1"/>
    <xf numFmtId="178" fontId="6" fillId="0" borderId="2" xfId="0" applyNumberFormat="1" applyFont="1" applyFill="1" applyBorder="1"/>
    <xf numFmtId="178" fontId="3" fillId="0" borderId="2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textRotation="90"/>
    </xf>
    <xf numFmtId="0" fontId="6" fillId="5" borderId="6" xfId="0" applyFont="1" applyFill="1" applyBorder="1" applyAlignment="1">
      <alignment horizontal="center" textRotation="90"/>
    </xf>
    <xf numFmtId="0" fontId="6" fillId="5" borderId="7" xfId="0" applyFont="1" applyFill="1" applyBorder="1" applyAlignment="1">
      <alignment horizontal="center" textRotation="90"/>
    </xf>
    <xf numFmtId="0" fontId="3" fillId="2" borderId="26" xfId="0" applyFont="1" applyFill="1" applyBorder="1"/>
    <xf numFmtId="0" fontId="3" fillId="2" borderId="27" xfId="0" applyFont="1" applyFill="1" applyBorder="1"/>
    <xf numFmtId="178" fontId="3" fillId="2" borderId="28" xfId="0" applyNumberFormat="1" applyFont="1" applyFill="1" applyBorder="1"/>
    <xf numFmtId="0" fontId="3" fillId="0" borderId="8" xfId="0" applyFont="1" applyFill="1" applyBorder="1"/>
    <xf numFmtId="0" fontId="9" fillId="5" borderId="18" xfId="0" applyFont="1" applyFill="1" applyBorder="1"/>
    <xf numFmtId="0" fontId="9" fillId="5" borderId="8" xfId="0" applyFont="1" applyFill="1" applyBorder="1"/>
    <xf numFmtId="178" fontId="9" fillId="5" borderId="19" xfId="0" applyNumberFormat="1" applyFont="1" applyFill="1" applyBorder="1"/>
    <xf numFmtId="0" fontId="7" fillId="0" borderId="29" xfId="0" applyFont="1" applyBorder="1" applyAlignment="1">
      <alignment horizontal="center" textRotation="90"/>
    </xf>
    <xf numFmtId="0" fontId="9" fillId="0" borderId="30" xfId="0" applyFont="1" applyBorder="1"/>
    <xf numFmtId="0" fontId="9" fillId="0" borderId="31" xfId="0" applyFont="1" applyBorder="1"/>
    <xf numFmtId="178" fontId="9" fillId="0" borderId="31" xfId="0" applyNumberFormat="1" applyFont="1" applyBorder="1"/>
    <xf numFmtId="0" fontId="0" fillId="0" borderId="31" xfId="0" applyBorder="1"/>
    <xf numFmtId="0" fontId="10" fillId="0" borderId="21" xfId="0" applyFont="1" applyBorder="1" applyAlignment="1">
      <alignment horizontal="center" textRotation="90"/>
    </xf>
    <xf numFmtId="0" fontId="5" fillId="3" borderId="8" xfId="49" applyFont="1" applyFill="1" applyBorder="1" applyAlignment="1">
      <alignment vertical="center"/>
    </xf>
    <xf numFmtId="178" fontId="0" fillId="0" borderId="31" xfId="0" applyNumberFormat="1" applyBorder="1"/>
    <xf numFmtId="0" fontId="2" fillId="6" borderId="8" xfId="0" applyFont="1" applyFill="1" applyBorder="1" applyAlignment="1">
      <alignment horizontal="center"/>
    </xf>
    <xf numFmtId="0" fontId="3" fillId="6" borderId="32" xfId="0" applyFont="1" applyFill="1" applyBorder="1"/>
    <xf numFmtId="0" fontId="3" fillId="6" borderId="33" xfId="0" applyFont="1" applyFill="1" applyBorder="1"/>
    <xf numFmtId="178" fontId="3" fillId="6" borderId="31" xfId="0" applyNumberFormat="1" applyFont="1" applyFill="1" applyBorder="1"/>
    <xf numFmtId="0" fontId="2" fillId="6" borderId="33" xfId="0" applyFont="1" applyFill="1" applyBorder="1"/>
    <xf numFmtId="178" fontId="2" fillId="6" borderId="33" xfId="0" applyNumberFormat="1" applyFont="1" applyFill="1" applyBorder="1"/>
    <xf numFmtId="0" fontId="4" fillId="0" borderId="8" xfId="0" applyFont="1" applyBorder="1" applyAlignment="1">
      <alignment horizontal="center" textRotation="90"/>
    </xf>
    <xf numFmtId="0" fontId="0" fillId="0" borderId="34" xfId="0" applyBorder="1"/>
    <xf numFmtId="0" fontId="0" fillId="0" borderId="21" xfId="0" applyBorder="1"/>
    <xf numFmtId="178" fontId="0" fillId="0" borderId="21" xfId="0" applyNumberFormat="1" applyBorder="1"/>
    <xf numFmtId="0" fontId="3" fillId="6" borderId="8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8" xfId="0" applyFont="1" applyFill="1" applyBorder="1"/>
    <xf numFmtId="178" fontId="3" fillId="6" borderId="8" xfId="0" applyNumberFormat="1" applyFont="1" applyFill="1" applyBorder="1"/>
    <xf numFmtId="178" fontId="3" fillId="0" borderId="31" xfId="0" applyNumberFormat="1" applyFont="1" applyFill="1" applyBorder="1"/>
    <xf numFmtId="0" fontId="3" fillId="4" borderId="8" xfId="0" applyFont="1" applyFill="1" applyBorder="1" applyAlignment="1">
      <alignment horizontal="center"/>
    </xf>
    <xf numFmtId="0" fontId="3" fillId="4" borderId="35" xfId="0" applyFont="1" applyFill="1" applyBorder="1"/>
    <xf numFmtId="0" fontId="3" fillId="4" borderId="13" xfId="0" applyFont="1" applyFill="1" applyBorder="1"/>
    <xf numFmtId="178" fontId="3" fillId="4" borderId="13" xfId="0" applyNumberFormat="1" applyFont="1" applyFill="1" applyBorder="1"/>
    <xf numFmtId="0" fontId="0" fillId="0" borderId="36" xfId="0" applyBorder="1"/>
    <xf numFmtId="178" fontId="2" fillId="6" borderId="37" xfId="0" applyNumberFormat="1" applyFont="1" applyFill="1" applyBorder="1"/>
    <xf numFmtId="0" fontId="3" fillId="6" borderId="18" xfId="0" applyFont="1" applyFill="1" applyBorder="1"/>
    <xf numFmtId="178" fontId="3" fillId="6" borderId="19" xfId="0" applyNumberFormat="1" applyFont="1" applyFill="1" applyBorder="1"/>
    <xf numFmtId="0" fontId="0" fillId="0" borderId="38" xfId="0" applyBorder="1"/>
    <xf numFmtId="0" fontId="3" fillId="6" borderId="17" xfId="0" applyFont="1" applyFill="1" applyBorder="1"/>
    <xf numFmtId="178" fontId="3" fillId="4" borderId="39" xfId="0" applyNumberFormat="1" applyFont="1" applyFill="1" applyBorder="1"/>
    <xf numFmtId="0" fontId="3" fillId="4" borderId="40" xfId="0" applyFont="1" applyFill="1" applyBorder="1"/>
    <xf numFmtId="0" fontId="3" fillId="4" borderId="41" xfId="0" applyFont="1" applyFill="1" applyBorder="1"/>
    <xf numFmtId="178" fontId="3" fillId="4" borderId="42" xfId="0" applyNumberFormat="1" applyFont="1" applyFill="1" applyBorder="1"/>
    <xf numFmtId="0" fontId="3" fillId="4" borderId="2" xfId="0" applyFont="1" applyFill="1" applyBorder="1"/>
    <xf numFmtId="178" fontId="3" fillId="4" borderId="8" xfId="0" applyNumberFormat="1" applyFont="1" applyFill="1" applyBorder="1"/>
    <xf numFmtId="0" fontId="3" fillId="4" borderId="8" xfId="0" applyFont="1" applyFill="1" applyBorder="1"/>
    <xf numFmtId="0" fontId="0" fillId="6" borderId="2" xfId="0" applyFill="1" applyBorder="1"/>
    <xf numFmtId="0" fontId="3" fillId="4" borderId="30" xfId="0" applyFont="1" applyFill="1" applyBorder="1"/>
    <xf numFmtId="178" fontId="3" fillId="6" borderId="17" xfId="0" applyNumberFormat="1" applyFont="1" applyFill="1" applyBorder="1"/>
    <xf numFmtId="1" fontId="0" fillId="0" borderId="2" xfId="0" applyNumberFormat="1" applyBorder="1"/>
    <xf numFmtId="178" fontId="3" fillId="4" borderId="30" xfId="0" applyNumberFormat="1" applyFont="1" applyFill="1" applyBorder="1"/>
    <xf numFmtId="178" fontId="3" fillId="6" borderId="2" xfId="0" applyNumberFormat="1" applyFont="1" applyFill="1" applyBorder="1"/>
    <xf numFmtId="0" fontId="6" fillId="6" borderId="2" xfId="0" applyFont="1" applyFill="1" applyBorder="1"/>
    <xf numFmtId="0" fontId="6" fillId="4" borderId="2" xfId="0" applyFont="1" applyFill="1" applyBorder="1"/>
    <xf numFmtId="178" fontId="3" fillId="4" borderId="43" xfId="0" applyNumberFormat="1" applyFont="1" applyFill="1" applyBorder="1"/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58" fontId="12" fillId="0" borderId="8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8" xfId="0" applyFont="1" applyFill="1" applyBorder="1"/>
    <xf numFmtId="3" fontId="12" fillId="8" borderId="8" xfId="0" applyNumberFormat="1" applyFont="1" applyFill="1" applyBorder="1"/>
    <xf numFmtId="179" fontId="5" fillId="9" borderId="8" xfId="0" applyNumberFormat="1" applyFont="1" applyFill="1" applyBorder="1"/>
    <xf numFmtId="0" fontId="5" fillId="7" borderId="40" xfId="0" applyFont="1" applyFill="1" applyBorder="1"/>
    <xf numFmtId="0" fontId="8" fillId="7" borderId="41" xfId="0" applyFont="1" applyFill="1" applyBorder="1"/>
    <xf numFmtId="3" fontId="12" fillId="7" borderId="41" xfId="0" applyNumberFormat="1" applyFont="1" applyFill="1" applyBorder="1"/>
    <xf numFmtId="4" fontId="12" fillId="7" borderId="41" xfId="0" applyNumberFormat="1" applyFont="1" applyFill="1" applyBorder="1"/>
    <xf numFmtId="58" fontId="12" fillId="0" borderId="17" xfId="0" applyNumberFormat="1" applyFont="1" applyBorder="1" applyAlignment="1">
      <alignment horizontal="center" vertical="center" wrapText="1"/>
    </xf>
    <xf numFmtId="58" fontId="12" fillId="0" borderId="44" xfId="0" applyNumberFormat="1" applyFont="1" applyBorder="1" applyAlignment="1">
      <alignment horizontal="center" vertical="center" wrapText="1"/>
    </xf>
    <xf numFmtId="58" fontId="12" fillId="0" borderId="2" xfId="0" applyNumberFormat="1" applyFont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180" fontId="5" fillId="9" borderId="8" xfId="0" applyNumberFormat="1" applyFont="1" applyFill="1" applyBorder="1"/>
    <xf numFmtId="0" fontId="11" fillId="7" borderId="17" xfId="0" applyFont="1" applyFill="1" applyBorder="1" applyAlignment="1">
      <alignment horizontal="center" vertical="center" wrapText="1"/>
    </xf>
    <xf numFmtId="179" fontId="5" fillId="9" borderId="17" xfId="0" applyNumberFormat="1" applyFont="1" applyFill="1" applyBorder="1"/>
    <xf numFmtId="2" fontId="12" fillId="7" borderId="43" xfId="0" applyNumberFormat="1" applyFont="1" applyFill="1" applyBorder="1"/>
    <xf numFmtId="179" fontId="5" fillId="9" borderId="2" xfId="0" applyNumberFormat="1" applyFont="1" applyFill="1" applyBorder="1"/>
    <xf numFmtId="2" fontId="12" fillId="7" borderId="45" xfId="0" applyNumberFormat="1" applyFont="1" applyFill="1" applyBorder="1"/>
    <xf numFmtId="0" fontId="8" fillId="10" borderId="36" xfId="0" applyFont="1" applyFill="1" applyBorder="1" applyAlignment="1">
      <alignment horizontal="center" vertical="center" wrapText="1"/>
    </xf>
    <xf numFmtId="3" fontId="12" fillId="8" borderId="2" xfId="0" applyNumberFormat="1" applyFont="1" applyFill="1" applyBorder="1"/>
    <xf numFmtId="0" fontId="8" fillId="10" borderId="46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179" fontId="5" fillId="9" borderId="19" xfId="0" applyNumberFormat="1" applyFont="1" applyFill="1" applyBorder="1"/>
    <xf numFmtId="4" fontId="12" fillId="7" borderId="42" xfId="0" applyNumberFormat="1" applyFont="1" applyFill="1" applyBorder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Звичайний_Аркуш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26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27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28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29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2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3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4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5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6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7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8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49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7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8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9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0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1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2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3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38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39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40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41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42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43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44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45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4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4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4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4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5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5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5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5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54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55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56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57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5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5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6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6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6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6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6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6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66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67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68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69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7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78" name="Text Box 17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79" name="Text Box 18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80" name="Text Box 19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557</xdr:row>
      <xdr:rowOff>0</xdr:rowOff>
    </xdr:from>
    <xdr:to>
      <xdr:col>2</xdr:col>
      <xdr:colOff>85725</xdr:colOff>
      <xdr:row>558</xdr:row>
      <xdr:rowOff>0</xdr:rowOff>
    </xdr:to>
    <xdr:sp>
      <xdr:nvSpPr>
        <xdr:cNvPr id="181" name="Text Box 20"/>
        <xdr:cNvSpPr txBox="1">
          <a:spLocks noChangeArrowheads="1"/>
        </xdr:cNvSpPr>
      </xdr:nvSpPr>
      <xdr:spPr>
        <a:xfrm>
          <a:off x="1952625" y="927544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8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8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8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8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8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8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8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8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19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9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19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0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1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2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3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4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5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6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7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8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29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0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1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2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3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4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5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2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4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5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6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337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3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3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4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5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6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7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8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39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0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1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2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3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4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5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6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7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8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49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0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0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1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2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3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8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19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0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1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2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3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4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5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6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7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8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29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30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31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32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33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34" name="Text Box 534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35" name="Text Box 535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36" name="Text Box 536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37" name="Text Box 537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38" name="Text Box 538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39" name="Text Box 539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40" name="Text Box 540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41" name="Text Box 541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42" name="Text Box 542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43" name="Text Box 543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44" name="Text Box 544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45" name="Text Box 545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46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47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48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49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50" name="Text Box 550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51" name="Text Box 551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52" name="Text Box 552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555</xdr:row>
      <xdr:rowOff>0</xdr:rowOff>
    </xdr:from>
    <xdr:to>
      <xdr:col>2</xdr:col>
      <xdr:colOff>76200</xdr:colOff>
      <xdr:row>556</xdr:row>
      <xdr:rowOff>0</xdr:rowOff>
    </xdr:to>
    <xdr:sp>
      <xdr:nvSpPr>
        <xdr:cNvPr id="553" name="Text Box 553"/>
        <xdr:cNvSpPr txBox="1">
          <a:spLocks noChangeArrowheads="1"/>
        </xdr:cNvSpPr>
      </xdr:nvSpPr>
      <xdr:spPr>
        <a:xfrm>
          <a:off x="1952625" y="92430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54" name="Text Box 17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55" name="Text Box 18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56" name="Text Box 19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555</xdr:row>
      <xdr:rowOff>0</xdr:rowOff>
    </xdr:from>
    <xdr:to>
      <xdr:col>2</xdr:col>
      <xdr:colOff>85725</xdr:colOff>
      <xdr:row>556</xdr:row>
      <xdr:rowOff>0</xdr:rowOff>
    </xdr:to>
    <xdr:sp>
      <xdr:nvSpPr>
        <xdr:cNvPr id="557" name="Text Box 20"/>
        <xdr:cNvSpPr txBox="1">
          <a:spLocks noChangeArrowheads="1"/>
        </xdr:cNvSpPr>
      </xdr:nvSpPr>
      <xdr:spPr>
        <a:xfrm>
          <a:off x="1952625" y="92430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58" name="Text Box 17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59" name="Text Box 18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60" name="Text Box 19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0</xdr:rowOff>
    </xdr:to>
    <xdr:sp>
      <xdr:nvSpPr>
        <xdr:cNvPr id="561" name="Text Box 20"/>
        <xdr:cNvSpPr txBox="1">
          <a:spLocks noChangeArrowheads="1"/>
        </xdr:cNvSpPr>
      </xdr:nvSpPr>
      <xdr:spPr>
        <a:xfrm>
          <a:off x="1952625" y="890301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62" name="Text Box 562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63" name="Text Box 563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64" name="Text Box 564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65" name="Text Box 565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>
      <xdr:nvSpPr>
        <xdr:cNvPr id="566" name="Text Box 566"/>
        <xdr:cNvSpPr txBox="1">
          <a:spLocks noChangeArrowheads="1"/>
        </xdr:cNvSpPr>
      </xdr:nvSpPr>
      <xdr:spPr>
        <a:xfrm>
          <a:off x="1952625" y="8903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>
      <xdr:nvSpPr>
        <xdr:cNvPr id="567" name="Text Box 567"/>
        <xdr:cNvSpPr txBox="1">
          <a:spLocks noChangeArrowheads="1"/>
        </xdr:cNvSpPr>
      </xdr:nvSpPr>
      <xdr:spPr>
        <a:xfrm>
          <a:off x="1952625" y="8903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>
      <xdr:nvSpPr>
        <xdr:cNvPr id="568" name="Text Box 568"/>
        <xdr:cNvSpPr txBox="1">
          <a:spLocks noChangeArrowheads="1"/>
        </xdr:cNvSpPr>
      </xdr:nvSpPr>
      <xdr:spPr>
        <a:xfrm>
          <a:off x="1952625" y="8903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534</xdr:row>
      <xdr:rowOff>0</xdr:rowOff>
    </xdr:from>
    <xdr:to>
      <xdr:col>2</xdr:col>
      <xdr:colOff>76200</xdr:colOff>
      <xdr:row>535</xdr:row>
      <xdr:rowOff>0</xdr:rowOff>
    </xdr:to>
    <xdr:sp>
      <xdr:nvSpPr>
        <xdr:cNvPr id="569" name="Text Box 569"/>
        <xdr:cNvSpPr txBox="1">
          <a:spLocks noChangeArrowheads="1"/>
        </xdr:cNvSpPr>
      </xdr:nvSpPr>
      <xdr:spPr>
        <a:xfrm>
          <a:off x="1952625" y="89030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0" name="Text Box 17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1" name="Text Box 18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2" name="Text Box 19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3" name="Text Box 20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4" name="Text Box 17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5" name="Text Box 18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6" name="Text Box 19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577" name="Text Box 20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78" name="Text Box 578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79" name="Text Box 579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80" name="Text Box 580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81" name="Text Box 581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82" name="Text Box 582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83" name="Text Box 583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84" name="Text Box 584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85" name="Text Box 585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86" name="Text Box 586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87" name="Text Box 587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88" name="Text Box 588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89" name="Text Box 589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0" name="Text Box 590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1" name="Text Box 591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2" name="Text Box 592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3" name="Text Box 593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4" name="Text Box 594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5" name="Text Box 595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6" name="Text Box 596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597" name="Text Box 597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98" name="Text Box 598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599" name="Text Box 599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600" name="Text Box 600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629</xdr:row>
      <xdr:rowOff>0</xdr:rowOff>
    </xdr:from>
    <xdr:to>
      <xdr:col>2</xdr:col>
      <xdr:colOff>76200</xdr:colOff>
      <xdr:row>630</xdr:row>
      <xdr:rowOff>0</xdr:rowOff>
    </xdr:to>
    <xdr:sp>
      <xdr:nvSpPr>
        <xdr:cNvPr id="601" name="Text Box 601"/>
        <xdr:cNvSpPr txBox="1">
          <a:spLocks noChangeArrowheads="1"/>
        </xdr:cNvSpPr>
      </xdr:nvSpPr>
      <xdr:spPr>
        <a:xfrm>
          <a:off x="1952625" y="104413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602" name="Text Box 602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603" name="Text Box 603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604" name="Text Box 604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605" name="Text Box 605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>
      <xdr:nvSpPr>
        <xdr:cNvPr id="606" name="Text Box 17"/>
        <xdr:cNvSpPr txBox="1">
          <a:spLocks noChangeArrowheads="1"/>
        </xdr:cNvSpPr>
      </xdr:nvSpPr>
      <xdr:spPr>
        <a:xfrm>
          <a:off x="1952625" y="89515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>
      <xdr:nvSpPr>
        <xdr:cNvPr id="607" name="Text Box 18"/>
        <xdr:cNvSpPr txBox="1">
          <a:spLocks noChangeArrowheads="1"/>
        </xdr:cNvSpPr>
      </xdr:nvSpPr>
      <xdr:spPr>
        <a:xfrm>
          <a:off x="1952625" y="89515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>
      <xdr:nvSpPr>
        <xdr:cNvPr id="608" name="Text Box 19"/>
        <xdr:cNvSpPr txBox="1">
          <a:spLocks noChangeArrowheads="1"/>
        </xdr:cNvSpPr>
      </xdr:nvSpPr>
      <xdr:spPr>
        <a:xfrm>
          <a:off x="1952625" y="89515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537</xdr:row>
      <xdr:rowOff>0</xdr:rowOff>
    </xdr:from>
    <xdr:to>
      <xdr:col>2</xdr:col>
      <xdr:colOff>85725</xdr:colOff>
      <xdr:row>538</xdr:row>
      <xdr:rowOff>133350</xdr:rowOff>
    </xdr:to>
    <xdr:sp>
      <xdr:nvSpPr>
        <xdr:cNvPr id="609" name="Text Box 20"/>
        <xdr:cNvSpPr txBox="1">
          <a:spLocks noChangeArrowheads="1"/>
        </xdr:cNvSpPr>
      </xdr:nvSpPr>
      <xdr:spPr>
        <a:xfrm>
          <a:off x="1952625" y="89515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610" name="Text Box 17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611" name="Text Box 18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612" name="Text Box 19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534</xdr:row>
      <xdr:rowOff>0</xdr:rowOff>
    </xdr:from>
    <xdr:to>
      <xdr:col>2</xdr:col>
      <xdr:colOff>85725</xdr:colOff>
      <xdr:row>535</xdr:row>
      <xdr:rowOff>19050</xdr:rowOff>
    </xdr:to>
    <xdr:sp>
      <xdr:nvSpPr>
        <xdr:cNvPr id="613" name="Text Box 20"/>
        <xdr:cNvSpPr txBox="1">
          <a:spLocks noChangeArrowheads="1"/>
        </xdr:cNvSpPr>
      </xdr:nvSpPr>
      <xdr:spPr>
        <a:xfrm>
          <a:off x="1952625" y="890301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14" name="Text Box 13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15" name="Text Box 14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16" name="Text Box 15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17" name="Text Box 16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18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19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20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21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22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23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24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25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2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2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2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2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3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38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39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40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41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5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5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5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5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54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55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56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57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58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59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60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661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6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7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8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69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0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1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2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3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0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1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2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3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4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5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6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57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5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5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6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6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6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6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6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6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66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67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68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69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7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78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79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80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81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8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90" name="Text Box 17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91" name="Text Box 18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92" name="Text Box 19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0</xdr:rowOff>
    </xdr:to>
    <xdr:sp>
      <xdr:nvSpPr>
        <xdr:cNvPr id="793" name="Text Box 20"/>
        <xdr:cNvSpPr txBox="1">
          <a:spLocks noChangeArrowheads="1"/>
        </xdr:cNvSpPr>
      </xdr:nvSpPr>
      <xdr:spPr>
        <a:xfrm>
          <a:off x="1952625" y="1240059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9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9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9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79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79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79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80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80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2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3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4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5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6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7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8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809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1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2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3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5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6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7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8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89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0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1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2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3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9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5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6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7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8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99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0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1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2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3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4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5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6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7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8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8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099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0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1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2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3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4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5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6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7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8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09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0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1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2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3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4" name="Text Box 17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5" name="Text Box 18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6" name="Text Box 19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66675</xdr:rowOff>
    </xdr:to>
    <xdr:sp>
      <xdr:nvSpPr>
        <xdr:cNvPr id="1117" name="Text Box 20"/>
        <xdr:cNvSpPr txBox="1">
          <a:spLocks noChangeArrowheads="1"/>
        </xdr:cNvSpPr>
      </xdr:nvSpPr>
      <xdr:spPr>
        <a:xfrm>
          <a:off x="1952625" y="1240059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18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19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20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21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22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23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24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25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26" name="Text Box 17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27" name="Text Box 18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28" name="Text Box 19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29" name="Text Box 20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30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31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32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33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34" name="Text Box 17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35" name="Text Box 18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36" name="Text Box 19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85725</xdr:rowOff>
    </xdr:to>
    <xdr:sp>
      <xdr:nvSpPr>
        <xdr:cNvPr id="1137" name="Text Box 20"/>
        <xdr:cNvSpPr txBox="1">
          <a:spLocks noChangeArrowheads="1"/>
        </xdr:cNvSpPr>
      </xdr:nvSpPr>
      <xdr:spPr>
        <a:xfrm>
          <a:off x="1952625" y="124005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38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39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40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41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46" name="Text Box 1147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47" name="Text Box 1148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48" name="Text Box 1149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49" name="Text Box 1150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0" name="Text Box 1151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1" name="Text Box 1152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2" name="Text Box 1153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3" name="Text Box 1154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4" name="Text Box 1155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5" name="Text Box 1156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6" name="Text Box 1157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57" name="Text Box 1158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5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5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6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6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62" name="Text Box 1163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63" name="Text Box 1164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64" name="Text Box 1165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751</xdr:row>
      <xdr:rowOff>0</xdr:rowOff>
    </xdr:to>
    <xdr:sp>
      <xdr:nvSpPr>
        <xdr:cNvPr id="1165" name="Text Box 1166"/>
        <xdr:cNvSpPr txBox="1">
          <a:spLocks noChangeArrowheads="1"/>
        </xdr:cNvSpPr>
      </xdr:nvSpPr>
      <xdr:spPr>
        <a:xfrm>
          <a:off x="1952625" y="1240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66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67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68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169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7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7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7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17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74" name="Text Box 1175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75" name="Text Box 1176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76" name="Text Box 1177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77" name="Text Box 117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178" name="Text Box 1179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179" name="Text Box 1180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180" name="Text Box 1181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181" name="Text Box 1182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182" name="Text Box 17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183" name="Text Box 18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184" name="Text Box 19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185" name="Text Box 20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186" name="Text Box 17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187" name="Text Box 18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188" name="Text Box 19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189" name="Text Box 20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190" name="Text Box 1191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191" name="Text Box 1192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192" name="Text Box 1193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193" name="Text Box 1194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94" name="Text Box 1195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95" name="Text Box 1196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96" name="Text Box 1197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197" name="Text Box 119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198" name="Text Box 1199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199" name="Text Box 1200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200" name="Text Box 1201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201" name="Text Box 1202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2" name="Text Box 1203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3" name="Text Box 1204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4" name="Text Box 1205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5" name="Text Box 1206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6" name="Text Box 1207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7" name="Text Box 120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8" name="Text Box 1209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09" name="Text Box 1210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210" name="Text Box 1211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211" name="Text Box 1212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212" name="Text Box 1213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213" name="Text Box 1214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14" name="Text Box 1215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15" name="Text Box 1216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16" name="Text Box 1217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217" name="Text Box 121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218" name="Text Box 17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219" name="Text Box 18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220" name="Text Box 19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221" name="Text Box 20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222" name="Text Box 17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223" name="Text Box 18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224" name="Text Box 19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225" name="Text Box 20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26" name="Text Box 13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27" name="Text Box 14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28" name="Text Box 15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29" name="Text Box 16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0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1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2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3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4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5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6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37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3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3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50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51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52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53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5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5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5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5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5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5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6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6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6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6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6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6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66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67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68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69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70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71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72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273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7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7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7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7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7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7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8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29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0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1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2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3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5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6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6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2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3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4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5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6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7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8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69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7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78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79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80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81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8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90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91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92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393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9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9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9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9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9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39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0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0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402" name="Text Box 17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403" name="Text Box 18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404" name="Text Box 19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903</xdr:row>
      <xdr:rowOff>0</xdr:rowOff>
    </xdr:from>
    <xdr:to>
      <xdr:col>2</xdr:col>
      <xdr:colOff>85725</xdr:colOff>
      <xdr:row>904</xdr:row>
      <xdr:rowOff>0</xdr:rowOff>
    </xdr:to>
    <xdr:sp>
      <xdr:nvSpPr>
        <xdr:cNvPr id="1405" name="Text Box 20"/>
        <xdr:cNvSpPr txBox="1">
          <a:spLocks noChangeArrowheads="1"/>
        </xdr:cNvSpPr>
      </xdr:nvSpPr>
      <xdr:spPr>
        <a:xfrm>
          <a:off x="1952625" y="148780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0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0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0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0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1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2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42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2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3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5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6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7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8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49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0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1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2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3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6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7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8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49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8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59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60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561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6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7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8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59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0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1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2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3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4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5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6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7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8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69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0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1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2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4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5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6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7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3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2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3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4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5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6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7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8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49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50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51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52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53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54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55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56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57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58" name="Text Box 1760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59" name="Text Box 1761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0" name="Text Box 1762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1" name="Text Box 1763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2" name="Text Box 1764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3" name="Text Box 1765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4" name="Text Box 1766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5" name="Text Box 1767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6" name="Text Box 1768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7" name="Text Box 1769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8" name="Text Box 1770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69" name="Text Box 1771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70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71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72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73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74" name="Text Box 1776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75" name="Text Box 1777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76" name="Text Box 1778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899</xdr:row>
      <xdr:rowOff>0</xdr:rowOff>
    </xdr:from>
    <xdr:to>
      <xdr:col>2</xdr:col>
      <xdr:colOff>76200</xdr:colOff>
      <xdr:row>900</xdr:row>
      <xdr:rowOff>0</xdr:rowOff>
    </xdr:to>
    <xdr:sp>
      <xdr:nvSpPr>
        <xdr:cNvPr id="1777" name="Text Box 1779"/>
        <xdr:cNvSpPr txBox="1">
          <a:spLocks noChangeArrowheads="1"/>
        </xdr:cNvSpPr>
      </xdr:nvSpPr>
      <xdr:spPr>
        <a:xfrm>
          <a:off x="1952625" y="1481328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78" name="Text Box 17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79" name="Text Box 18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80" name="Text Box 19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899</xdr:row>
      <xdr:rowOff>0</xdr:rowOff>
    </xdr:from>
    <xdr:to>
      <xdr:col>2</xdr:col>
      <xdr:colOff>85725</xdr:colOff>
      <xdr:row>900</xdr:row>
      <xdr:rowOff>0</xdr:rowOff>
    </xdr:to>
    <xdr:sp>
      <xdr:nvSpPr>
        <xdr:cNvPr id="1781" name="Text Box 20"/>
        <xdr:cNvSpPr txBox="1">
          <a:spLocks noChangeArrowheads="1"/>
        </xdr:cNvSpPr>
      </xdr:nvSpPr>
      <xdr:spPr>
        <a:xfrm>
          <a:off x="1952625" y="1481328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82" name="Text Box 17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83" name="Text Box 18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84" name="Text Box 19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0</xdr:rowOff>
    </xdr:to>
    <xdr:sp>
      <xdr:nvSpPr>
        <xdr:cNvPr id="1785" name="Text Box 20"/>
        <xdr:cNvSpPr txBox="1">
          <a:spLocks noChangeArrowheads="1"/>
        </xdr:cNvSpPr>
      </xdr:nvSpPr>
      <xdr:spPr>
        <a:xfrm>
          <a:off x="1952625" y="120443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786" name="Text Box 178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787" name="Text Box 1789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788" name="Text Box 1790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789" name="Text Box 1791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790" name="Text Box 1792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791" name="Text Box 1793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792" name="Text Box 1794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728</xdr:row>
      <xdr:rowOff>0</xdr:rowOff>
    </xdr:from>
    <xdr:to>
      <xdr:col>2</xdr:col>
      <xdr:colOff>76200</xdr:colOff>
      <xdr:row>729</xdr:row>
      <xdr:rowOff>0</xdr:rowOff>
    </xdr:to>
    <xdr:sp>
      <xdr:nvSpPr>
        <xdr:cNvPr id="1793" name="Text Box 1795"/>
        <xdr:cNvSpPr txBox="1">
          <a:spLocks noChangeArrowheads="1"/>
        </xdr:cNvSpPr>
      </xdr:nvSpPr>
      <xdr:spPr>
        <a:xfrm>
          <a:off x="1952625" y="120443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794" name="Text Box 17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795" name="Text Box 18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796" name="Text Box 19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57150</xdr:rowOff>
    </xdr:to>
    <xdr:sp>
      <xdr:nvSpPr>
        <xdr:cNvPr id="1797" name="Text Box 20"/>
        <xdr:cNvSpPr txBox="1">
          <a:spLocks noChangeArrowheads="1"/>
        </xdr:cNvSpPr>
      </xdr:nvSpPr>
      <xdr:spPr>
        <a:xfrm>
          <a:off x="1952625" y="1204436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798" name="Text Box 17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799" name="Text Box 18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800" name="Text Box 19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28575</xdr:rowOff>
    </xdr:to>
    <xdr:sp>
      <xdr:nvSpPr>
        <xdr:cNvPr id="1801" name="Text Box 20"/>
        <xdr:cNvSpPr txBox="1">
          <a:spLocks noChangeArrowheads="1"/>
        </xdr:cNvSpPr>
      </xdr:nvSpPr>
      <xdr:spPr>
        <a:xfrm>
          <a:off x="1952625" y="12044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02" name="Text Box 1804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03" name="Text Box 1805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04" name="Text Box 1806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05" name="Text Box 1807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06" name="Text Box 180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07" name="Text Box 1809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08" name="Text Box 1810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09" name="Text Box 1811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10" name="Text Box 1812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11" name="Text Box 1813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12" name="Text Box 1814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13" name="Text Box 1815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14" name="Text Box 1816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15" name="Text Box 1817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16" name="Text Box 181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17" name="Text Box 1819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18" name="Text Box 1820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19" name="Text Box 1821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20" name="Text Box 1822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21" name="Text Box 1823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22" name="Text Box 1824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23" name="Text Box 1825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24" name="Text Box 1826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</xdr:colOff>
      <xdr:row>242</xdr:row>
      <xdr:rowOff>0</xdr:rowOff>
    </xdr:to>
    <xdr:sp>
      <xdr:nvSpPr>
        <xdr:cNvPr id="1825" name="Text Box 1827"/>
        <xdr:cNvSpPr txBox="1">
          <a:spLocks noChangeArrowheads="1"/>
        </xdr:cNvSpPr>
      </xdr:nvSpPr>
      <xdr:spPr>
        <a:xfrm>
          <a:off x="1952625" y="41586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26" name="Text Box 1828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27" name="Text Box 1829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28" name="Text Box 1830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76200</xdr:colOff>
      <xdr:row>462</xdr:row>
      <xdr:rowOff>0</xdr:rowOff>
    </xdr:to>
    <xdr:sp>
      <xdr:nvSpPr>
        <xdr:cNvPr id="1829" name="Text Box 1831"/>
        <xdr:cNvSpPr txBox="1">
          <a:spLocks noChangeArrowheads="1"/>
        </xdr:cNvSpPr>
      </xdr:nvSpPr>
      <xdr:spPr>
        <a:xfrm>
          <a:off x="1952625" y="77209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830" name="Text Box 17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831" name="Text Box 18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832" name="Text Box 19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731</xdr:row>
      <xdr:rowOff>0</xdr:rowOff>
    </xdr:from>
    <xdr:to>
      <xdr:col>2</xdr:col>
      <xdr:colOff>85725</xdr:colOff>
      <xdr:row>732</xdr:row>
      <xdr:rowOff>95250</xdr:rowOff>
    </xdr:to>
    <xdr:sp>
      <xdr:nvSpPr>
        <xdr:cNvPr id="1833" name="Text Box 20"/>
        <xdr:cNvSpPr txBox="1">
          <a:spLocks noChangeArrowheads="1"/>
        </xdr:cNvSpPr>
      </xdr:nvSpPr>
      <xdr:spPr>
        <a:xfrm>
          <a:off x="1952625" y="1209294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834" name="Text Box 17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835" name="Text Box 18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836" name="Text Box 19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728</xdr:row>
      <xdr:rowOff>0</xdr:rowOff>
    </xdr:from>
    <xdr:to>
      <xdr:col>2</xdr:col>
      <xdr:colOff>85725</xdr:colOff>
      <xdr:row>729</xdr:row>
      <xdr:rowOff>104775</xdr:rowOff>
    </xdr:to>
    <xdr:sp>
      <xdr:nvSpPr>
        <xdr:cNvPr id="1837" name="Text Box 20"/>
        <xdr:cNvSpPr txBox="1">
          <a:spLocks noChangeArrowheads="1"/>
        </xdr:cNvSpPr>
      </xdr:nvSpPr>
      <xdr:spPr>
        <a:xfrm>
          <a:off x="1952625" y="120443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>
      <xdr:nvSpPr>
        <xdr:cNvPr id="1838" name="Text Box 17"/>
        <xdr:cNvSpPr txBox="1">
          <a:spLocks noChangeArrowheads="1"/>
        </xdr:cNvSpPr>
      </xdr:nvSpPr>
      <xdr:spPr>
        <a:xfrm>
          <a:off x="1952625" y="121577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>
      <xdr:nvSpPr>
        <xdr:cNvPr id="1839" name="Text Box 18"/>
        <xdr:cNvSpPr txBox="1">
          <a:spLocks noChangeArrowheads="1"/>
        </xdr:cNvSpPr>
      </xdr:nvSpPr>
      <xdr:spPr>
        <a:xfrm>
          <a:off x="1952625" y="121577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>
      <xdr:nvSpPr>
        <xdr:cNvPr id="1840" name="Text Box 19"/>
        <xdr:cNvSpPr txBox="1">
          <a:spLocks noChangeArrowheads="1"/>
        </xdr:cNvSpPr>
      </xdr:nvSpPr>
      <xdr:spPr>
        <a:xfrm>
          <a:off x="1952625" y="121577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735</xdr:row>
      <xdr:rowOff>0</xdr:rowOff>
    </xdr:from>
    <xdr:to>
      <xdr:col>2</xdr:col>
      <xdr:colOff>85725</xdr:colOff>
      <xdr:row>736</xdr:row>
      <xdr:rowOff>76200</xdr:rowOff>
    </xdr:to>
    <xdr:sp>
      <xdr:nvSpPr>
        <xdr:cNvPr id="1841" name="Text Box 20"/>
        <xdr:cNvSpPr txBox="1">
          <a:spLocks noChangeArrowheads="1"/>
        </xdr:cNvSpPr>
      </xdr:nvSpPr>
      <xdr:spPr>
        <a:xfrm>
          <a:off x="1952625" y="1215771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842" name="Text Box 17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843" name="Text Box 18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844" name="Text Box 19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750</xdr:row>
      <xdr:rowOff>0</xdr:rowOff>
    </xdr:from>
    <xdr:to>
      <xdr:col>2</xdr:col>
      <xdr:colOff>85725</xdr:colOff>
      <xdr:row>751</xdr:row>
      <xdr:rowOff>76200</xdr:rowOff>
    </xdr:to>
    <xdr:sp>
      <xdr:nvSpPr>
        <xdr:cNvPr id="1845" name="Text Box 20"/>
        <xdr:cNvSpPr txBox="1">
          <a:spLocks noChangeArrowheads="1"/>
        </xdr:cNvSpPr>
      </xdr:nvSpPr>
      <xdr:spPr>
        <a:xfrm>
          <a:off x="1952625" y="1240059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>
      <xdr:nvSpPr>
        <xdr:cNvPr id="1846" name="Text Box 17"/>
        <xdr:cNvSpPr txBox="1">
          <a:spLocks noChangeArrowheads="1"/>
        </xdr:cNvSpPr>
      </xdr:nvSpPr>
      <xdr:spPr>
        <a:xfrm>
          <a:off x="1952625" y="1272444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>
      <xdr:nvSpPr>
        <xdr:cNvPr id="1847" name="Text Box 18"/>
        <xdr:cNvSpPr txBox="1">
          <a:spLocks noChangeArrowheads="1"/>
        </xdr:cNvSpPr>
      </xdr:nvSpPr>
      <xdr:spPr>
        <a:xfrm>
          <a:off x="1952625" y="1272444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>
      <xdr:nvSpPr>
        <xdr:cNvPr id="1848" name="Text Box 19"/>
        <xdr:cNvSpPr txBox="1">
          <a:spLocks noChangeArrowheads="1"/>
        </xdr:cNvSpPr>
      </xdr:nvSpPr>
      <xdr:spPr>
        <a:xfrm>
          <a:off x="1952625" y="1272444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770</xdr:row>
      <xdr:rowOff>0</xdr:rowOff>
    </xdr:from>
    <xdr:to>
      <xdr:col>2</xdr:col>
      <xdr:colOff>85725</xdr:colOff>
      <xdr:row>771</xdr:row>
      <xdr:rowOff>152400</xdr:rowOff>
    </xdr:to>
    <xdr:sp>
      <xdr:nvSpPr>
        <xdr:cNvPr id="1849" name="Text Box 20"/>
        <xdr:cNvSpPr txBox="1">
          <a:spLocks noChangeArrowheads="1"/>
        </xdr:cNvSpPr>
      </xdr:nvSpPr>
      <xdr:spPr>
        <a:xfrm>
          <a:off x="1952625" y="127244475"/>
          <a:ext cx="857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>
      <xdr:nvSpPr>
        <xdr:cNvPr id="1850" name="Text Box 17"/>
        <xdr:cNvSpPr txBox="1">
          <a:spLocks noChangeArrowheads="1"/>
        </xdr:cNvSpPr>
      </xdr:nvSpPr>
      <xdr:spPr>
        <a:xfrm>
          <a:off x="1952625" y="1277302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>
      <xdr:nvSpPr>
        <xdr:cNvPr id="1851" name="Text Box 18"/>
        <xdr:cNvSpPr txBox="1">
          <a:spLocks noChangeArrowheads="1"/>
        </xdr:cNvSpPr>
      </xdr:nvSpPr>
      <xdr:spPr>
        <a:xfrm>
          <a:off x="1952625" y="1277302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>
      <xdr:nvSpPr>
        <xdr:cNvPr id="1852" name="Text Box 19"/>
        <xdr:cNvSpPr txBox="1">
          <a:spLocks noChangeArrowheads="1"/>
        </xdr:cNvSpPr>
      </xdr:nvSpPr>
      <xdr:spPr>
        <a:xfrm>
          <a:off x="1952625" y="1277302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773</xdr:row>
      <xdr:rowOff>0</xdr:rowOff>
    </xdr:from>
    <xdr:to>
      <xdr:col>2</xdr:col>
      <xdr:colOff>85725</xdr:colOff>
      <xdr:row>774</xdr:row>
      <xdr:rowOff>95250</xdr:rowOff>
    </xdr:to>
    <xdr:sp>
      <xdr:nvSpPr>
        <xdr:cNvPr id="1853" name="Text Box 20"/>
        <xdr:cNvSpPr txBox="1">
          <a:spLocks noChangeArrowheads="1"/>
        </xdr:cNvSpPr>
      </xdr:nvSpPr>
      <xdr:spPr>
        <a:xfrm>
          <a:off x="1952625" y="1277302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>
      <xdr:nvSpPr>
        <xdr:cNvPr id="1854" name="Text Box 17"/>
        <xdr:cNvSpPr txBox="1">
          <a:spLocks noChangeArrowheads="1"/>
        </xdr:cNvSpPr>
      </xdr:nvSpPr>
      <xdr:spPr>
        <a:xfrm>
          <a:off x="1952625" y="128377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>
      <xdr:nvSpPr>
        <xdr:cNvPr id="1855" name="Text Box 18"/>
        <xdr:cNvSpPr txBox="1">
          <a:spLocks noChangeArrowheads="1"/>
        </xdr:cNvSpPr>
      </xdr:nvSpPr>
      <xdr:spPr>
        <a:xfrm>
          <a:off x="1952625" y="128377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>
      <xdr:nvSpPr>
        <xdr:cNvPr id="1856" name="Text Box 19"/>
        <xdr:cNvSpPr txBox="1">
          <a:spLocks noChangeArrowheads="1"/>
        </xdr:cNvSpPr>
      </xdr:nvSpPr>
      <xdr:spPr>
        <a:xfrm>
          <a:off x="1952625" y="128377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777</xdr:row>
      <xdr:rowOff>0</xdr:rowOff>
    </xdr:from>
    <xdr:to>
      <xdr:col>2</xdr:col>
      <xdr:colOff>85725</xdr:colOff>
      <xdr:row>778</xdr:row>
      <xdr:rowOff>133350</xdr:rowOff>
    </xdr:to>
    <xdr:sp>
      <xdr:nvSpPr>
        <xdr:cNvPr id="1857" name="Text Box 20"/>
        <xdr:cNvSpPr txBox="1">
          <a:spLocks noChangeArrowheads="1"/>
        </xdr:cNvSpPr>
      </xdr:nvSpPr>
      <xdr:spPr>
        <a:xfrm>
          <a:off x="1952625" y="1283779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X22"/>
  <sheetViews>
    <sheetView workbookViewId="0">
      <pane xSplit="2" ySplit="3" topLeftCell="R4" activePane="bottomRight" state="frozen"/>
      <selection/>
      <selection pane="topRight"/>
      <selection pane="bottomLeft"/>
      <selection pane="bottomRight" activeCell="AP1" sqref="AP$1:AU$1048576"/>
    </sheetView>
  </sheetViews>
  <sheetFormatPr defaultColWidth="9" defaultRowHeight="12.75"/>
  <cols>
    <col min="1" max="1" width="4.14285714285714" style="143" customWidth="1"/>
    <col min="2" max="2" width="25.1428571428571" style="143" customWidth="1"/>
    <col min="3" max="3" width="7.14285714285714" style="143" customWidth="1"/>
    <col min="4" max="4" width="6.28571428571429" style="143" customWidth="1"/>
    <col min="5" max="5" width="5.28571428571429" style="143" customWidth="1"/>
    <col min="6" max="6" width="6.14285714285714" style="143" customWidth="1"/>
    <col min="7" max="7" width="5.42857142857143" style="143" customWidth="1"/>
    <col min="8" max="8" width="7.28571428571429" style="143" customWidth="1"/>
    <col min="9" max="9" width="6.57142857142857" style="143" customWidth="1"/>
    <col min="10" max="10" width="7.14285714285714" style="143" customWidth="1"/>
    <col min="11" max="13" width="6.42857142857143" style="143" customWidth="1"/>
    <col min="14" max="14" width="7.42857142857143" style="143" customWidth="1"/>
    <col min="15" max="15" width="6.57142857142857" style="143" customWidth="1"/>
    <col min="16" max="16" width="8.28571428571429" style="143" customWidth="1"/>
    <col min="17" max="17" width="8.85714285714286" style="143" customWidth="1"/>
    <col min="18" max="18" width="6.57142857142857" style="143" customWidth="1"/>
    <col min="19" max="19" width="7.71428571428571" style="143" customWidth="1"/>
    <col min="20" max="21" width="7.28571428571429" style="143" customWidth="1"/>
    <col min="22" max="22" width="7.14285714285714" style="143" customWidth="1"/>
    <col min="23" max="23" width="6" style="143" customWidth="1"/>
    <col min="24" max="24" width="7.42857142857143" style="143" customWidth="1"/>
    <col min="25" max="25" width="8.14285714285714" style="143" customWidth="1"/>
    <col min="26" max="26" width="6.42857142857143" style="143" customWidth="1"/>
    <col min="27" max="27" width="7.28571428571429" style="143" customWidth="1"/>
    <col min="28" max="29" width="6.71428571428571" style="143" customWidth="1"/>
    <col min="30" max="30" width="9" style="143" customWidth="1"/>
    <col min="31" max="32" width="7.42857142857143" style="143" customWidth="1"/>
    <col min="33" max="33" width="7.14285714285714" style="143" customWidth="1"/>
    <col min="34" max="35" width="5.85714285714286" style="143" customWidth="1"/>
    <col min="36" max="36" width="7" style="143" customWidth="1"/>
    <col min="37" max="37" width="7.28571428571429" style="143" customWidth="1"/>
    <col min="38" max="38" width="5.85714285714286" style="143" customWidth="1"/>
    <col min="39" max="39" width="7.14285714285714" style="143" customWidth="1"/>
    <col min="40" max="41" width="5.85714285714286" style="143" customWidth="1"/>
    <col min="42" max="42" width="7.71428571428571" style="143" hidden="1" customWidth="1"/>
    <col min="43" max="47" width="5.85714285714286" style="143" hidden="1" customWidth="1"/>
    <col min="48" max="48" width="10.5714285714286" style="143" customWidth="1"/>
    <col min="49" max="49" width="9.71428571428571" style="143" customWidth="1"/>
    <col min="50" max="50" width="6.42857142857143" style="143" customWidth="1"/>
    <col min="51" max="283" width="9.14285714285714" style="143"/>
    <col min="284" max="284" width="4.14285714285714" style="143" customWidth="1"/>
    <col min="285" max="285" width="25.1428571428571" style="143" customWidth="1"/>
    <col min="286" max="286" width="9.42857142857143" style="143" customWidth="1"/>
    <col min="287" max="287" width="8.28571428571429" style="143" customWidth="1"/>
    <col min="288" max="288" width="7" style="143" customWidth="1"/>
    <col min="289" max="293" width="9.14285714285714" style="143"/>
    <col min="294" max="294" width="9.71428571428571" style="143" customWidth="1"/>
    <col min="295" max="539" width="9.14285714285714" style="143"/>
    <col min="540" max="540" width="4.14285714285714" style="143" customWidth="1"/>
    <col min="541" max="541" width="25.1428571428571" style="143" customWidth="1"/>
    <col min="542" max="542" width="9.42857142857143" style="143" customWidth="1"/>
    <col min="543" max="543" width="8.28571428571429" style="143" customWidth="1"/>
    <col min="544" max="544" width="7" style="143" customWidth="1"/>
    <col min="545" max="549" width="9.14285714285714" style="143"/>
    <col min="550" max="550" width="9.71428571428571" style="143" customWidth="1"/>
    <col min="551" max="795" width="9.14285714285714" style="143"/>
    <col min="796" max="796" width="4.14285714285714" style="143" customWidth="1"/>
    <col min="797" max="797" width="25.1428571428571" style="143" customWidth="1"/>
    <col min="798" max="798" width="9.42857142857143" style="143" customWidth="1"/>
    <col min="799" max="799" width="8.28571428571429" style="143" customWidth="1"/>
    <col min="800" max="800" width="7" style="143" customWidth="1"/>
    <col min="801" max="805" width="9.14285714285714" style="143"/>
    <col min="806" max="806" width="9.71428571428571" style="143" customWidth="1"/>
    <col min="807" max="1051" width="9.14285714285714" style="143"/>
    <col min="1052" max="1052" width="4.14285714285714" style="143" customWidth="1"/>
    <col min="1053" max="1053" width="25.1428571428571" style="143" customWidth="1"/>
    <col min="1054" max="1054" width="9.42857142857143" style="143" customWidth="1"/>
    <col min="1055" max="1055" width="8.28571428571429" style="143" customWidth="1"/>
    <col min="1056" max="1056" width="7" style="143" customWidth="1"/>
    <col min="1057" max="1061" width="9.14285714285714" style="143"/>
    <col min="1062" max="1062" width="9.71428571428571" style="143" customWidth="1"/>
    <col min="1063" max="1307" width="9.14285714285714" style="143"/>
    <col min="1308" max="1308" width="4.14285714285714" style="143" customWidth="1"/>
    <col min="1309" max="1309" width="25.1428571428571" style="143" customWidth="1"/>
    <col min="1310" max="1310" width="9.42857142857143" style="143" customWidth="1"/>
    <col min="1311" max="1311" width="8.28571428571429" style="143" customWidth="1"/>
    <col min="1312" max="1312" width="7" style="143" customWidth="1"/>
    <col min="1313" max="1317" width="9.14285714285714" style="143"/>
    <col min="1318" max="1318" width="9.71428571428571" style="143" customWidth="1"/>
    <col min="1319" max="1563" width="9.14285714285714" style="143"/>
    <col min="1564" max="1564" width="4.14285714285714" style="143" customWidth="1"/>
    <col min="1565" max="1565" width="25.1428571428571" style="143" customWidth="1"/>
    <col min="1566" max="1566" width="9.42857142857143" style="143" customWidth="1"/>
    <col min="1567" max="1567" width="8.28571428571429" style="143" customWidth="1"/>
    <col min="1568" max="1568" width="7" style="143" customWidth="1"/>
    <col min="1569" max="1573" width="9.14285714285714" style="143"/>
    <col min="1574" max="1574" width="9.71428571428571" style="143" customWidth="1"/>
    <col min="1575" max="1819" width="9.14285714285714" style="143"/>
    <col min="1820" max="1820" width="4.14285714285714" style="143" customWidth="1"/>
    <col min="1821" max="1821" width="25.1428571428571" style="143" customWidth="1"/>
    <col min="1822" max="1822" width="9.42857142857143" style="143" customWidth="1"/>
    <col min="1823" max="1823" width="8.28571428571429" style="143" customWidth="1"/>
    <col min="1824" max="1824" width="7" style="143" customWidth="1"/>
    <col min="1825" max="1829" width="9.14285714285714" style="143"/>
    <col min="1830" max="1830" width="9.71428571428571" style="143" customWidth="1"/>
    <col min="1831" max="2075" width="9.14285714285714" style="143"/>
    <col min="2076" max="2076" width="4.14285714285714" style="143" customWidth="1"/>
    <col min="2077" max="2077" width="25.1428571428571" style="143" customWidth="1"/>
    <col min="2078" max="2078" width="9.42857142857143" style="143" customWidth="1"/>
    <col min="2079" max="2079" width="8.28571428571429" style="143" customWidth="1"/>
    <col min="2080" max="2080" width="7" style="143" customWidth="1"/>
    <col min="2081" max="2085" width="9.14285714285714" style="143"/>
    <col min="2086" max="2086" width="9.71428571428571" style="143" customWidth="1"/>
    <col min="2087" max="2331" width="9.14285714285714" style="143"/>
    <col min="2332" max="2332" width="4.14285714285714" style="143" customWidth="1"/>
    <col min="2333" max="2333" width="25.1428571428571" style="143" customWidth="1"/>
    <col min="2334" max="2334" width="9.42857142857143" style="143" customWidth="1"/>
    <col min="2335" max="2335" width="8.28571428571429" style="143" customWidth="1"/>
    <col min="2336" max="2336" width="7" style="143" customWidth="1"/>
    <col min="2337" max="2341" width="9.14285714285714" style="143"/>
    <col min="2342" max="2342" width="9.71428571428571" style="143" customWidth="1"/>
    <col min="2343" max="2587" width="9.14285714285714" style="143"/>
    <col min="2588" max="2588" width="4.14285714285714" style="143" customWidth="1"/>
    <col min="2589" max="2589" width="25.1428571428571" style="143" customWidth="1"/>
    <col min="2590" max="2590" width="9.42857142857143" style="143" customWidth="1"/>
    <col min="2591" max="2591" width="8.28571428571429" style="143" customWidth="1"/>
    <col min="2592" max="2592" width="7" style="143" customWidth="1"/>
    <col min="2593" max="2597" width="9.14285714285714" style="143"/>
    <col min="2598" max="2598" width="9.71428571428571" style="143" customWidth="1"/>
    <col min="2599" max="2843" width="9.14285714285714" style="143"/>
    <col min="2844" max="2844" width="4.14285714285714" style="143" customWidth="1"/>
    <col min="2845" max="2845" width="25.1428571428571" style="143" customWidth="1"/>
    <col min="2846" max="2846" width="9.42857142857143" style="143" customWidth="1"/>
    <col min="2847" max="2847" width="8.28571428571429" style="143" customWidth="1"/>
    <col min="2848" max="2848" width="7" style="143" customWidth="1"/>
    <col min="2849" max="2853" width="9.14285714285714" style="143"/>
    <col min="2854" max="2854" width="9.71428571428571" style="143" customWidth="1"/>
    <col min="2855" max="3099" width="9.14285714285714" style="143"/>
    <col min="3100" max="3100" width="4.14285714285714" style="143" customWidth="1"/>
    <col min="3101" max="3101" width="25.1428571428571" style="143" customWidth="1"/>
    <col min="3102" max="3102" width="9.42857142857143" style="143" customWidth="1"/>
    <col min="3103" max="3103" width="8.28571428571429" style="143" customWidth="1"/>
    <col min="3104" max="3104" width="7" style="143" customWidth="1"/>
    <col min="3105" max="3109" width="9.14285714285714" style="143"/>
    <col min="3110" max="3110" width="9.71428571428571" style="143" customWidth="1"/>
    <col min="3111" max="3355" width="9.14285714285714" style="143"/>
    <col min="3356" max="3356" width="4.14285714285714" style="143" customWidth="1"/>
    <col min="3357" max="3357" width="25.1428571428571" style="143" customWidth="1"/>
    <col min="3358" max="3358" width="9.42857142857143" style="143" customWidth="1"/>
    <col min="3359" max="3359" width="8.28571428571429" style="143" customWidth="1"/>
    <col min="3360" max="3360" width="7" style="143" customWidth="1"/>
    <col min="3361" max="3365" width="9.14285714285714" style="143"/>
    <col min="3366" max="3366" width="9.71428571428571" style="143" customWidth="1"/>
    <col min="3367" max="3611" width="9.14285714285714" style="143"/>
    <col min="3612" max="3612" width="4.14285714285714" style="143" customWidth="1"/>
    <col min="3613" max="3613" width="25.1428571428571" style="143" customWidth="1"/>
    <col min="3614" max="3614" width="9.42857142857143" style="143" customWidth="1"/>
    <col min="3615" max="3615" width="8.28571428571429" style="143" customWidth="1"/>
    <col min="3616" max="3616" width="7" style="143" customWidth="1"/>
    <col min="3617" max="3621" width="9.14285714285714" style="143"/>
    <col min="3622" max="3622" width="9.71428571428571" style="143" customWidth="1"/>
    <col min="3623" max="3867" width="9.14285714285714" style="143"/>
    <col min="3868" max="3868" width="4.14285714285714" style="143" customWidth="1"/>
    <col min="3869" max="3869" width="25.1428571428571" style="143" customWidth="1"/>
    <col min="3870" max="3870" width="9.42857142857143" style="143" customWidth="1"/>
    <col min="3871" max="3871" width="8.28571428571429" style="143" customWidth="1"/>
    <col min="3872" max="3872" width="7" style="143" customWidth="1"/>
    <col min="3873" max="3877" width="9.14285714285714" style="143"/>
    <col min="3878" max="3878" width="9.71428571428571" style="143" customWidth="1"/>
    <col min="3879" max="4123" width="9.14285714285714" style="143"/>
    <col min="4124" max="4124" width="4.14285714285714" style="143" customWidth="1"/>
    <col min="4125" max="4125" width="25.1428571428571" style="143" customWidth="1"/>
    <col min="4126" max="4126" width="9.42857142857143" style="143" customWidth="1"/>
    <col min="4127" max="4127" width="8.28571428571429" style="143" customWidth="1"/>
    <col min="4128" max="4128" width="7" style="143" customWidth="1"/>
    <col min="4129" max="4133" width="9.14285714285714" style="143"/>
    <col min="4134" max="4134" width="9.71428571428571" style="143" customWidth="1"/>
    <col min="4135" max="4379" width="9.14285714285714" style="143"/>
    <col min="4380" max="4380" width="4.14285714285714" style="143" customWidth="1"/>
    <col min="4381" max="4381" width="25.1428571428571" style="143" customWidth="1"/>
    <col min="4382" max="4382" width="9.42857142857143" style="143" customWidth="1"/>
    <col min="4383" max="4383" width="8.28571428571429" style="143" customWidth="1"/>
    <col min="4384" max="4384" width="7" style="143" customWidth="1"/>
    <col min="4385" max="4389" width="9.14285714285714" style="143"/>
    <col min="4390" max="4390" width="9.71428571428571" style="143" customWidth="1"/>
    <col min="4391" max="4635" width="9.14285714285714" style="143"/>
    <col min="4636" max="4636" width="4.14285714285714" style="143" customWidth="1"/>
    <col min="4637" max="4637" width="25.1428571428571" style="143" customWidth="1"/>
    <col min="4638" max="4638" width="9.42857142857143" style="143" customWidth="1"/>
    <col min="4639" max="4639" width="8.28571428571429" style="143" customWidth="1"/>
    <col min="4640" max="4640" width="7" style="143" customWidth="1"/>
    <col min="4641" max="4645" width="9.14285714285714" style="143"/>
    <col min="4646" max="4646" width="9.71428571428571" style="143" customWidth="1"/>
    <col min="4647" max="4891" width="9.14285714285714" style="143"/>
    <col min="4892" max="4892" width="4.14285714285714" style="143" customWidth="1"/>
    <col min="4893" max="4893" width="25.1428571428571" style="143" customWidth="1"/>
    <col min="4894" max="4894" width="9.42857142857143" style="143" customWidth="1"/>
    <col min="4895" max="4895" width="8.28571428571429" style="143" customWidth="1"/>
    <col min="4896" max="4896" width="7" style="143" customWidth="1"/>
    <col min="4897" max="4901" width="9.14285714285714" style="143"/>
    <col min="4902" max="4902" width="9.71428571428571" style="143" customWidth="1"/>
    <col min="4903" max="5147" width="9.14285714285714" style="143"/>
    <col min="5148" max="5148" width="4.14285714285714" style="143" customWidth="1"/>
    <col min="5149" max="5149" width="25.1428571428571" style="143" customWidth="1"/>
    <col min="5150" max="5150" width="9.42857142857143" style="143" customWidth="1"/>
    <col min="5151" max="5151" width="8.28571428571429" style="143" customWidth="1"/>
    <col min="5152" max="5152" width="7" style="143" customWidth="1"/>
    <col min="5153" max="5157" width="9.14285714285714" style="143"/>
    <col min="5158" max="5158" width="9.71428571428571" style="143" customWidth="1"/>
    <col min="5159" max="5403" width="9.14285714285714" style="143"/>
    <col min="5404" max="5404" width="4.14285714285714" style="143" customWidth="1"/>
    <col min="5405" max="5405" width="25.1428571428571" style="143" customWidth="1"/>
    <col min="5406" max="5406" width="9.42857142857143" style="143" customWidth="1"/>
    <col min="5407" max="5407" width="8.28571428571429" style="143" customWidth="1"/>
    <col min="5408" max="5408" width="7" style="143" customWidth="1"/>
    <col min="5409" max="5413" width="9.14285714285714" style="143"/>
    <col min="5414" max="5414" width="9.71428571428571" style="143" customWidth="1"/>
    <col min="5415" max="5659" width="9.14285714285714" style="143"/>
    <col min="5660" max="5660" width="4.14285714285714" style="143" customWidth="1"/>
    <col min="5661" max="5661" width="25.1428571428571" style="143" customWidth="1"/>
    <col min="5662" max="5662" width="9.42857142857143" style="143" customWidth="1"/>
    <col min="5663" max="5663" width="8.28571428571429" style="143" customWidth="1"/>
    <col min="5664" max="5664" width="7" style="143" customWidth="1"/>
    <col min="5665" max="5669" width="9.14285714285714" style="143"/>
    <col min="5670" max="5670" width="9.71428571428571" style="143" customWidth="1"/>
    <col min="5671" max="5915" width="9.14285714285714" style="143"/>
    <col min="5916" max="5916" width="4.14285714285714" style="143" customWidth="1"/>
    <col min="5917" max="5917" width="25.1428571428571" style="143" customWidth="1"/>
    <col min="5918" max="5918" width="9.42857142857143" style="143" customWidth="1"/>
    <col min="5919" max="5919" width="8.28571428571429" style="143" customWidth="1"/>
    <col min="5920" max="5920" width="7" style="143" customWidth="1"/>
    <col min="5921" max="5925" width="9.14285714285714" style="143"/>
    <col min="5926" max="5926" width="9.71428571428571" style="143" customWidth="1"/>
    <col min="5927" max="6171" width="9.14285714285714" style="143"/>
    <col min="6172" max="6172" width="4.14285714285714" style="143" customWidth="1"/>
    <col min="6173" max="6173" width="25.1428571428571" style="143" customWidth="1"/>
    <col min="6174" max="6174" width="9.42857142857143" style="143" customWidth="1"/>
    <col min="6175" max="6175" width="8.28571428571429" style="143" customWidth="1"/>
    <col min="6176" max="6176" width="7" style="143" customWidth="1"/>
    <col min="6177" max="6181" width="9.14285714285714" style="143"/>
    <col min="6182" max="6182" width="9.71428571428571" style="143" customWidth="1"/>
    <col min="6183" max="6427" width="9.14285714285714" style="143"/>
    <col min="6428" max="6428" width="4.14285714285714" style="143" customWidth="1"/>
    <col min="6429" max="6429" width="25.1428571428571" style="143" customWidth="1"/>
    <col min="6430" max="6430" width="9.42857142857143" style="143" customWidth="1"/>
    <col min="6431" max="6431" width="8.28571428571429" style="143" customWidth="1"/>
    <col min="6432" max="6432" width="7" style="143" customWidth="1"/>
    <col min="6433" max="6437" width="9.14285714285714" style="143"/>
    <col min="6438" max="6438" width="9.71428571428571" style="143" customWidth="1"/>
    <col min="6439" max="6683" width="9.14285714285714" style="143"/>
    <col min="6684" max="6684" width="4.14285714285714" style="143" customWidth="1"/>
    <col min="6685" max="6685" width="25.1428571428571" style="143" customWidth="1"/>
    <col min="6686" max="6686" width="9.42857142857143" style="143" customWidth="1"/>
    <col min="6687" max="6687" width="8.28571428571429" style="143" customWidth="1"/>
    <col min="6688" max="6688" width="7" style="143" customWidth="1"/>
    <col min="6689" max="6693" width="9.14285714285714" style="143"/>
    <col min="6694" max="6694" width="9.71428571428571" style="143" customWidth="1"/>
    <col min="6695" max="6939" width="9.14285714285714" style="143"/>
    <col min="6940" max="6940" width="4.14285714285714" style="143" customWidth="1"/>
    <col min="6941" max="6941" width="25.1428571428571" style="143" customWidth="1"/>
    <col min="6942" max="6942" width="9.42857142857143" style="143" customWidth="1"/>
    <col min="6943" max="6943" width="8.28571428571429" style="143" customWidth="1"/>
    <col min="6944" max="6944" width="7" style="143" customWidth="1"/>
    <col min="6945" max="6949" width="9.14285714285714" style="143"/>
    <col min="6950" max="6950" width="9.71428571428571" style="143" customWidth="1"/>
    <col min="6951" max="7195" width="9.14285714285714" style="143"/>
    <col min="7196" max="7196" width="4.14285714285714" style="143" customWidth="1"/>
    <col min="7197" max="7197" width="25.1428571428571" style="143" customWidth="1"/>
    <col min="7198" max="7198" width="9.42857142857143" style="143" customWidth="1"/>
    <col min="7199" max="7199" width="8.28571428571429" style="143" customWidth="1"/>
    <col min="7200" max="7200" width="7" style="143" customWidth="1"/>
    <col min="7201" max="7205" width="9.14285714285714" style="143"/>
    <col min="7206" max="7206" width="9.71428571428571" style="143" customWidth="1"/>
    <col min="7207" max="7451" width="9.14285714285714" style="143"/>
    <col min="7452" max="7452" width="4.14285714285714" style="143" customWidth="1"/>
    <col min="7453" max="7453" width="25.1428571428571" style="143" customWidth="1"/>
    <col min="7454" max="7454" width="9.42857142857143" style="143" customWidth="1"/>
    <col min="7455" max="7455" width="8.28571428571429" style="143" customWidth="1"/>
    <col min="7456" max="7456" width="7" style="143" customWidth="1"/>
    <col min="7457" max="7461" width="9.14285714285714" style="143"/>
    <col min="7462" max="7462" width="9.71428571428571" style="143" customWidth="1"/>
    <col min="7463" max="7707" width="9.14285714285714" style="143"/>
    <col min="7708" max="7708" width="4.14285714285714" style="143" customWidth="1"/>
    <col min="7709" max="7709" width="25.1428571428571" style="143" customWidth="1"/>
    <col min="7710" max="7710" width="9.42857142857143" style="143" customWidth="1"/>
    <col min="7711" max="7711" width="8.28571428571429" style="143" customWidth="1"/>
    <col min="7712" max="7712" width="7" style="143" customWidth="1"/>
    <col min="7713" max="7717" width="9.14285714285714" style="143"/>
    <col min="7718" max="7718" width="9.71428571428571" style="143" customWidth="1"/>
    <col min="7719" max="7963" width="9.14285714285714" style="143"/>
    <col min="7964" max="7964" width="4.14285714285714" style="143" customWidth="1"/>
    <col min="7965" max="7965" width="25.1428571428571" style="143" customWidth="1"/>
    <col min="7966" max="7966" width="9.42857142857143" style="143" customWidth="1"/>
    <col min="7967" max="7967" width="8.28571428571429" style="143" customWidth="1"/>
    <col min="7968" max="7968" width="7" style="143" customWidth="1"/>
    <col min="7969" max="7973" width="9.14285714285714" style="143"/>
    <col min="7974" max="7974" width="9.71428571428571" style="143" customWidth="1"/>
    <col min="7975" max="8219" width="9.14285714285714" style="143"/>
    <col min="8220" max="8220" width="4.14285714285714" style="143" customWidth="1"/>
    <col min="8221" max="8221" width="25.1428571428571" style="143" customWidth="1"/>
    <col min="8222" max="8222" width="9.42857142857143" style="143" customWidth="1"/>
    <col min="8223" max="8223" width="8.28571428571429" style="143" customWidth="1"/>
    <col min="8224" max="8224" width="7" style="143" customWidth="1"/>
    <col min="8225" max="8229" width="9.14285714285714" style="143"/>
    <col min="8230" max="8230" width="9.71428571428571" style="143" customWidth="1"/>
    <col min="8231" max="8475" width="9.14285714285714" style="143"/>
    <col min="8476" max="8476" width="4.14285714285714" style="143" customWidth="1"/>
    <col min="8477" max="8477" width="25.1428571428571" style="143" customWidth="1"/>
    <col min="8478" max="8478" width="9.42857142857143" style="143" customWidth="1"/>
    <col min="8479" max="8479" width="8.28571428571429" style="143" customWidth="1"/>
    <col min="8480" max="8480" width="7" style="143" customWidth="1"/>
    <col min="8481" max="8485" width="9.14285714285714" style="143"/>
    <col min="8486" max="8486" width="9.71428571428571" style="143" customWidth="1"/>
    <col min="8487" max="8731" width="9.14285714285714" style="143"/>
    <col min="8732" max="8732" width="4.14285714285714" style="143" customWidth="1"/>
    <col min="8733" max="8733" width="25.1428571428571" style="143" customWidth="1"/>
    <col min="8734" max="8734" width="9.42857142857143" style="143" customWidth="1"/>
    <col min="8735" max="8735" width="8.28571428571429" style="143" customWidth="1"/>
    <col min="8736" max="8736" width="7" style="143" customWidth="1"/>
    <col min="8737" max="8741" width="9.14285714285714" style="143"/>
    <col min="8742" max="8742" width="9.71428571428571" style="143" customWidth="1"/>
    <col min="8743" max="8987" width="9.14285714285714" style="143"/>
    <col min="8988" max="8988" width="4.14285714285714" style="143" customWidth="1"/>
    <col min="8989" max="8989" width="25.1428571428571" style="143" customWidth="1"/>
    <col min="8990" max="8990" width="9.42857142857143" style="143" customWidth="1"/>
    <col min="8991" max="8991" width="8.28571428571429" style="143" customWidth="1"/>
    <col min="8992" max="8992" width="7" style="143" customWidth="1"/>
    <col min="8993" max="8997" width="9.14285714285714" style="143"/>
    <col min="8998" max="8998" width="9.71428571428571" style="143" customWidth="1"/>
    <col min="8999" max="9243" width="9.14285714285714" style="143"/>
    <col min="9244" max="9244" width="4.14285714285714" style="143" customWidth="1"/>
    <col min="9245" max="9245" width="25.1428571428571" style="143" customWidth="1"/>
    <col min="9246" max="9246" width="9.42857142857143" style="143" customWidth="1"/>
    <col min="9247" max="9247" width="8.28571428571429" style="143" customWidth="1"/>
    <col min="9248" max="9248" width="7" style="143" customWidth="1"/>
    <col min="9249" max="9253" width="9.14285714285714" style="143"/>
    <col min="9254" max="9254" width="9.71428571428571" style="143" customWidth="1"/>
    <col min="9255" max="9499" width="9.14285714285714" style="143"/>
    <col min="9500" max="9500" width="4.14285714285714" style="143" customWidth="1"/>
    <col min="9501" max="9501" width="25.1428571428571" style="143" customWidth="1"/>
    <col min="9502" max="9502" width="9.42857142857143" style="143" customWidth="1"/>
    <col min="9503" max="9503" width="8.28571428571429" style="143" customWidth="1"/>
    <col min="9504" max="9504" width="7" style="143" customWidth="1"/>
    <col min="9505" max="9509" width="9.14285714285714" style="143"/>
    <col min="9510" max="9510" width="9.71428571428571" style="143" customWidth="1"/>
    <col min="9511" max="9755" width="9.14285714285714" style="143"/>
    <col min="9756" max="9756" width="4.14285714285714" style="143" customWidth="1"/>
    <col min="9757" max="9757" width="25.1428571428571" style="143" customWidth="1"/>
    <col min="9758" max="9758" width="9.42857142857143" style="143" customWidth="1"/>
    <col min="9759" max="9759" width="8.28571428571429" style="143" customWidth="1"/>
    <col min="9760" max="9760" width="7" style="143" customWidth="1"/>
    <col min="9761" max="9765" width="9.14285714285714" style="143"/>
    <col min="9766" max="9766" width="9.71428571428571" style="143" customWidth="1"/>
    <col min="9767" max="10011" width="9.14285714285714" style="143"/>
    <col min="10012" max="10012" width="4.14285714285714" style="143" customWidth="1"/>
    <col min="10013" max="10013" width="25.1428571428571" style="143" customWidth="1"/>
    <col min="10014" max="10014" width="9.42857142857143" style="143" customWidth="1"/>
    <col min="10015" max="10015" width="8.28571428571429" style="143" customWidth="1"/>
    <col min="10016" max="10016" width="7" style="143" customWidth="1"/>
    <col min="10017" max="10021" width="9.14285714285714" style="143"/>
    <col min="10022" max="10022" width="9.71428571428571" style="143" customWidth="1"/>
    <col min="10023" max="10267" width="9.14285714285714" style="143"/>
    <col min="10268" max="10268" width="4.14285714285714" style="143" customWidth="1"/>
    <col min="10269" max="10269" width="25.1428571428571" style="143" customWidth="1"/>
    <col min="10270" max="10270" width="9.42857142857143" style="143" customWidth="1"/>
    <col min="10271" max="10271" width="8.28571428571429" style="143" customWidth="1"/>
    <col min="10272" max="10272" width="7" style="143" customWidth="1"/>
    <col min="10273" max="10277" width="9.14285714285714" style="143"/>
    <col min="10278" max="10278" width="9.71428571428571" style="143" customWidth="1"/>
    <col min="10279" max="10523" width="9.14285714285714" style="143"/>
    <col min="10524" max="10524" width="4.14285714285714" style="143" customWidth="1"/>
    <col min="10525" max="10525" width="25.1428571428571" style="143" customWidth="1"/>
    <col min="10526" max="10526" width="9.42857142857143" style="143" customWidth="1"/>
    <col min="10527" max="10527" width="8.28571428571429" style="143" customWidth="1"/>
    <col min="10528" max="10528" width="7" style="143" customWidth="1"/>
    <col min="10529" max="10533" width="9.14285714285714" style="143"/>
    <col min="10534" max="10534" width="9.71428571428571" style="143" customWidth="1"/>
    <col min="10535" max="10779" width="9.14285714285714" style="143"/>
    <col min="10780" max="10780" width="4.14285714285714" style="143" customWidth="1"/>
    <col min="10781" max="10781" width="25.1428571428571" style="143" customWidth="1"/>
    <col min="10782" max="10782" width="9.42857142857143" style="143" customWidth="1"/>
    <col min="10783" max="10783" width="8.28571428571429" style="143" customWidth="1"/>
    <col min="10784" max="10784" width="7" style="143" customWidth="1"/>
    <col min="10785" max="10789" width="9.14285714285714" style="143"/>
    <col min="10790" max="10790" width="9.71428571428571" style="143" customWidth="1"/>
    <col min="10791" max="11035" width="9.14285714285714" style="143"/>
    <col min="11036" max="11036" width="4.14285714285714" style="143" customWidth="1"/>
    <col min="11037" max="11037" width="25.1428571428571" style="143" customWidth="1"/>
    <col min="11038" max="11038" width="9.42857142857143" style="143" customWidth="1"/>
    <col min="11039" max="11039" width="8.28571428571429" style="143" customWidth="1"/>
    <col min="11040" max="11040" width="7" style="143" customWidth="1"/>
    <col min="11041" max="11045" width="9.14285714285714" style="143"/>
    <col min="11046" max="11046" width="9.71428571428571" style="143" customWidth="1"/>
    <col min="11047" max="11291" width="9.14285714285714" style="143"/>
    <col min="11292" max="11292" width="4.14285714285714" style="143" customWidth="1"/>
    <col min="11293" max="11293" width="25.1428571428571" style="143" customWidth="1"/>
    <col min="11294" max="11294" width="9.42857142857143" style="143" customWidth="1"/>
    <col min="11295" max="11295" width="8.28571428571429" style="143" customWidth="1"/>
    <col min="11296" max="11296" width="7" style="143" customWidth="1"/>
    <col min="11297" max="11301" width="9.14285714285714" style="143"/>
    <col min="11302" max="11302" width="9.71428571428571" style="143" customWidth="1"/>
    <col min="11303" max="11547" width="9.14285714285714" style="143"/>
    <col min="11548" max="11548" width="4.14285714285714" style="143" customWidth="1"/>
    <col min="11549" max="11549" width="25.1428571428571" style="143" customWidth="1"/>
    <col min="11550" max="11550" width="9.42857142857143" style="143" customWidth="1"/>
    <col min="11551" max="11551" width="8.28571428571429" style="143" customWidth="1"/>
    <col min="11552" max="11552" width="7" style="143" customWidth="1"/>
    <col min="11553" max="11557" width="9.14285714285714" style="143"/>
    <col min="11558" max="11558" width="9.71428571428571" style="143" customWidth="1"/>
    <col min="11559" max="11803" width="9.14285714285714" style="143"/>
    <col min="11804" max="11804" width="4.14285714285714" style="143" customWidth="1"/>
    <col min="11805" max="11805" width="25.1428571428571" style="143" customWidth="1"/>
    <col min="11806" max="11806" width="9.42857142857143" style="143" customWidth="1"/>
    <col min="11807" max="11807" width="8.28571428571429" style="143" customWidth="1"/>
    <col min="11808" max="11808" width="7" style="143" customWidth="1"/>
    <col min="11809" max="11813" width="9.14285714285714" style="143"/>
    <col min="11814" max="11814" width="9.71428571428571" style="143" customWidth="1"/>
    <col min="11815" max="12059" width="9.14285714285714" style="143"/>
    <col min="12060" max="12060" width="4.14285714285714" style="143" customWidth="1"/>
    <col min="12061" max="12061" width="25.1428571428571" style="143" customWidth="1"/>
    <col min="12062" max="12062" width="9.42857142857143" style="143" customWidth="1"/>
    <col min="12063" max="12063" width="8.28571428571429" style="143" customWidth="1"/>
    <col min="12064" max="12064" width="7" style="143" customWidth="1"/>
    <col min="12065" max="12069" width="9.14285714285714" style="143"/>
    <col min="12070" max="12070" width="9.71428571428571" style="143" customWidth="1"/>
    <col min="12071" max="12315" width="9.14285714285714" style="143"/>
    <col min="12316" max="12316" width="4.14285714285714" style="143" customWidth="1"/>
    <col min="12317" max="12317" width="25.1428571428571" style="143" customWidth="1"/>
    <col min="12318" max="12318" width="9.42857142857143" style="143" customWidth="1"/>
    <col min="12319" max="12319" width="8.28571428571429" style="143" customWidth="1"/>
    <col min="12320" max="12320" width="7" style="143" customWidth="1"/>
    <col min="12321" max="12325" width="9.14285714285714" style="143"/>
    <col min="12326" max="12326" width="9.71428571428571" style="143" customWidth="1"/>
    <col min="12327" max="12571" width="9.14285714285714" style="143"/>
    <col min="12572" max="12572" width="4.14285714285714" style="143" customWidth="1"/>
    <col min="12573" max="12573" width="25.1428571428571" style="143" customWidth="1"/>
    <col min="12574" max="12574" width="9.42857142857143" style="143" customWidth="1"/>
    <col min="12575" max="12575" width="8.28571428571429" style="143" customWidth="1"/>
    <col min="12576" max="12576" width="7" style="143" customWidth="1"/>
    <col min="12577" max="12581" width="9.14285714285714" style="143"/>
    <col min="12582" max="12582" width="9.71428571428571" style="143" customWidth="1"/>
    <col min="12583" max="12827" width="9.14285714285714" style="143"/>
    <col min="12828" max="12828" width="4.14285714285714" style="143" customWidth="1"/>
    <col min="12829" max="12829" width="25.1428571428571" style="143" customWidth="1"/>
    <col min="12830" max="12830" width="9.42857142857143" style="143" customWidth="1"/>
    <col min="12831" max="12831" width="8.28571428571429" style="143" customWidth="1"/>
    <col min="12832" max="12832" width="7" style="143" customWidth="1"/>
    <col min="12833" max="12837" width="9.14285714285714" style="143"/>
    <col min="12838" max="12838" width="9.71428571428571" style="143" customWidth="1"/>
    <col min="12839" max="13083" width="9.14285714285714" style="143"/>
    <col min="13084" max="13084" width="4.14285714285714" style="143" customWidth="1"/>
    <col min="13085" max="13085" width="25.1428571428571" style="143" customWidth="1"/>
    <col min="13086" max="13086" width="9.42857142857143" style="143" customWidth="1"/>
    <col min="13087" max="13087" width="8.28571428571429" style="143" customWidth="1"/>
    <col min="13088" max="13088" width="7" style="143" customWidth="1"/>
    <col min="13089" max="13093" width="9.14285714285714" style="143"/>
    <col min="13094" max="13094" width="9.71428571428571" style="143" customWidth="1"/>
    <col min="13095" max="13339" width="9.14285714285714" style="143"/>
    <col min="13340" max="13340" width="4.14285714285714" style="143" customWidth="1"/>
    <col min="13341" max="13341" width="25.1428571428571" style="143" customWidth="1"/>
    <col min="13342" max="13342" width="9.42857142857143" style="143" customWidth="1"/>
    <col min="13343" max="13343" width="8.28571428571429" style="143" customWidth="1"/>
    <col min="13344" max="13344" width="7" style="143" customWidth="1"/>
    <col min="13345" max="13349" width="9.14285714285714" style="143"/>
    <col min="13350" max="13350" width="9.71428571428571" style="143" customWidth="1"/>
    <col min="13351" max="13595" width="9.14285714285714" style="143"/>
    <col min="13596" max="13596" width="4.14285714285714" style="143" customWidth="1"/>
    <col min="13597" max="13597" width="25.1428571428571" style="143" customWidth="1"/>
    <col min="13598" max="13598" width="9.42857142857143" style="143" customWidth="1"/>
    <col min="13599" max="13599" width="8.28571428571429" style="143" customWidth="1"/>
    <col min="13600" max="13600" width="7" style="143" customWidth="1"/>
    <col min="13601" max="13605" width="9.14285714285714" style="143"/>
    <col min="13606" max="13606" width="9.71428571428571" style="143" customWidth="1"/>
    <col min="13607" max="13851" width="9.14285714285714" style="143"/>
    <col min="13852" max="13852" width="4.14285714285714" style="143" customWidth="1"/>
    <col min="13853" max="13853" width="25.1428571428571" style="143" customWidth="1"/>
    <col min="13854" max="13854" width="9.42857142857143" style="143" customWidth="1"/>
    <col min="13855" max="13855" width="8.28571428571429" style="143" customWidth="1"/>
    <col min="13856" max="13856" width="7" style="143" customWidth="1"/>
    <col min="13857" max="13861" width="9.14285714285714" style="143"/>
    <col min="13862" max="13862" width="9.71428571428571" style="143" customWidth="1"/>
    <col min="13863" max="14107" width="9.14285714285714" style="143"/>
    <col min="14108" max="14108" width="4.14285714285714" style="143" customWidth="1"/>
    <col min="14109" max="14109" width="25.1428571428571" style="143" customWidth="1"/>
    <col min="14110" max="14110" width="9.42857142857143" style="143" customWidth="1"/>
    <col min="14111" max="14111" width="8.28571428571429" style="143" customWidth="1"/>
    <col min="14112" max="14112" width="7" style="143" customWidth="1"/>
    <col min="14113" max="14117" width="9.14285714285714" style="143"/>
    <col min="14118" max="14118" width="9.71428571428571" style="143" customWidth="1"/>
    <col min="14119" max="14363" width="9.14285714285714" style="143"/>
    <col min="14364" max="14364" width="4.14285714285714" style="143" customWidth="1"/>
    <col min="14365" max="14365" width="25.1428571428571" style="143" customWidth="1"/>
    <col min="14366" max="14366" width="9.42857142857143" style="143" customWidth="1"/>
    <col min="14367" max="14367" width="8.28571428571429" style="143" customWidth="1"/>
    <col min="14368" max="14368" width="7" style="143" customWidth="1"/>
    <col min="14369" max="14373" width="9.14285714285714" style="143"/>
    <col min="14374" max="14374" width="9.71428571428571" style="143" customWidth="1"/>
    <col min="14375" max="14619" width="9.14285714285714" style="143"/>
    <col min="14620" max="14620" width="4.14285714285714" style="143" customWidth="1"/>
    <col min="14621" max="14621" width="25.1428571428571" style="143" customWidth="1"/>
    <col min="14622" max="14622" width="9.42857142857143" style="143" customWidth="1"/>
    <col min="14623" max="14623" width="8.28571428571429" style="143" customWidth="1"/>
    <col min="14624" max="14624" width="7" style="143" customWidth="1"/>
    <col min="14625" max="14629" width="9.14285714285714" style="143"/>
    <col min="14630" max="14630" width="9.71428571428571" style="143" customWidth="1"/>
    <col min="14631" max="14875" width="9.14285714285714" style="143"/>
    <col min="14876" max="14876" width="4.14285714285714" style="143" customWidth="1"/>
    <col min="14877" max="14877" width="25.1428571428571" style="143" customWidth="1"/>
    <col min="14878" max="14878" width="9.42857142857143" style="143" customWidth="1"/>
    <col min="14879" max="14879" width="8.28571428571429" style="143" customWidth="1"/>
    <col min="14880" max="14880" width="7" style="143" customWidth="1"/>
    <col min="14881" max="14885" width="9.14285714285714" style="143"/>
    <col min="14886" max="14886" width="9.71428571428571" style="143" customWidth="1"/>
    <col min="14887" max="15131" width="9.14285714285714" style="143"/>
    <col min="15132" max="15132" width="4.14285714285714" style="143" customWidth="1"/>
    <col min="15133" max="15133" width="25.1428571428571" style="143" customWidth="1"/>
    <col min="15134" max="15134" width="9.42857142857143" style="143" customWidth="1"/>
    <col min="15135" max="15135" width="8.28571428571429" style="143" customWidth="1"/>
    <col min="15136" max="15136" width="7" style="143" customWidth="1"/>
    <col min="15137" max="15141" width="9.14285714285714" style="143"/>
    <col min="15142" max="15142" width="9.71428571428571" style="143" customWidth="1"/>
    <col min="15143" max="15387" width="9.14285714285714" style="143"/>
    <col min="15388" max="15388" width="4.14285714285714" style="143" customWidth="1"/>
    <col min="15389" max="15389" width="25.1428571428571" style="143" customWidth="1"/>
    <col min="15390" max="15390" width="9.42857142857143" style="143" customWidth="1"/>
    <col min="15391" max="15391" width="8.28571428571429" style="143" customWidth="1"/>
    <col min="15392" max="15392" width="7" style="143" customWidth="1"/>
    <col min="15393" max="15397" width="9.14285714285714" style="143"/>
    <col min="15398" max="15398" width="9.71428571428571" style="143" customWidth="1"/>
    <col min="15399" max="15643" width="9.14285714285714" style="143"/>
    <col min="15644" max="15644" width="4.14285714285714" style="143" customWidth="1"/>
    <col min="15645" max="15645" width="25.1428571428571" style="143" customWidth="1"/>
    <col min="15646" max="15646" width="9.42857142857143" style="143" customWidth="1"/>
    <col min="15647" max="15647" width="8.28571428571429" style="143" customWidth="1"/>
    <col min="15648" max="15648" width="7" style="143" customWidth="1"/>
    <col min="15649" max="15653" width="9.14285714285714" style="143"/>
    <col min="15654" max="15654" width="9.71428571428571" style="143" customWidth="1"/>
    <col min="15655" max="15899" width="9.14285714285714" style="143"/>
    <col min="15900" max="15900" width="4.14285714285714" style="143" customWidth="1"/>
    <col min="15901" max="15901" width="25.1428571428571" style="143" customWidth="1"/>
    <col min="15902" max="15902" width="9.42857142857143" style="143" customWidth="1"/>
    <col min="15903" max="15903" width="8.28571428571429" style="143" customWidth="1"/>
    <col min="15904" max="15904" width="7" style="143" customWidth="1"/>
    <col min="15905" max="15909" width="9.14285714285714" style="143"/>
    <col min="15910" max="15910" width="9.71428571428571" style="143" customWidth="1"/>
    <col min="15911" max="16155" width="9.14285714285714" style="143"/>
    <col min="16156" max="16156" width="4.14285714285714" style="143" customWidth="1"/>
    <col min="16157" max="16157" width="25.1428571428571" style="143" customWidth="1"/>
    <col min="16158" max="16158" width="9.42857142857143" style="143" customWidth="1"/>
    <col min="16159" max="16159" width="8.28571428571429" style="143" customWidth="1"/>
    <col min="16160" max="16160" width="7" style="143" customWidth="1"/>
    <col min="16161" max="16165" width="9.14285714285714" style="143"/>
    <col min="16166" max="16166" width="9.71428571428571" style="143" customWidth="1"/>
    <col min="16167" max="16384" width="9.14285714285714" style="143"/>
  </cols>
  <sheetData>
    <row r="1" ht="108.75" customHeight="1" spans="1:14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ht="45.75" customHeight="1" spans="1:50">
      <c r="A2" s="145" t="s">
        <v>1</v>
      </c>
      <c r="B2" s="145" t="s">
        <v>2</v>
      </c>
      <c r="C2" s="146" t="s">
        <v>3</v>
      </c>
      <c r="D2" s="146"/>
      <c r="E2" s="146"/>
      <c r="F2" s="146">
        <v>44545</v>
      </c>
      <c r="G2" s="146"/>
      <c r="H2" s="146"/>
      <c r="I2" s="157"/>
      <c r="J2" s="158"/>
      <c r="K2" s="159"/>
      <c r="L2" s="146">
        <v>44559</v>
      </c>
      <c r="M2" s="146"/>
      <c r="N2" s="146"/>
      <c r="O2" s="146" t="s">
        <v>4</v>
      </c>
      <c r="P2" s="146"/>
      <c r="Q2" s="146"/>
      <c r="R2" s="146" t="s">
        <v>5</v>
      </c>
      <c r="S2" s="146"/>
      <c r="T2" s="146"/>
      <c r="U2" s="146" t="s">
        <v>6</v>
      </c>
      <c r="V2" s="146"/>
      <c r="W2" s="146"/>
      <c r="X2" s="146" t="s">
        <v>7</v>
      </c>
      <c r="Y2" s="146"/>
      <c r="Z2" s="146"/>
      <c r="AA2" s="146" t="s">
        <v>8</v>
      </c>
      <c r="AB2" s="146"/>
      <c r="AC2" s="146"/>
      <c r="AD2" s="146" t="s">
        <v>9</v>
      </c>
      <c r="AE2" s="146"/>
      <c r="AF2" s="146"/>
      <c r="AG2" s="146" t="s">
        <v>10</v>
      </c>
      <c r="AH2" s="146"/>
      <c r="AI2" s="146"/>
      <c r="AJ2" s="146">
        <v>44635</v>
      </c>
      <c r="AK2" s="146"/>
      <c r="AL2" s="146"/>
      <c r="AM2" s="146" t="s">
        <v>11</v>
      </c>
      <c r="AN2" s="146"/>
      <c r="AO2" s="146"/>
      <c r="AP2" s="146" t="s">
        <v>12</v>
      </c>
      <c r="AQ2" s="146"/>
      <c r="AR2" s="146"/>
      <c r="AS2" s="146" t="s">
        <v>13</v>
      </c>
      <c r="AT2" s="146"/>
      <c r="AU2" s="146"/>
      <c r="AV2" s="167" t="s">
        <v>14</v>
      </c>
      <c r="AW2" s="169"/>
      <c r="AX2" s="170"/>
    </row>
    <row r="3" ht="25.5" spans="1:50">
      <c r="A3" s="147"/>
      <c r="B3" s="147"/>
      <c r="C3" s="148" t="s">
        <v>15</v>
      </c>
      <c r="D3" s="148" t="s">
        <v>16</v>
      </c>
      <c r="E3" s="148" t="s">
        <v>17</v>
      </c>
      <c r="F3" s="148" t="s">
        <v>15</v>
      </c>
      <c r="G3" s="148" t="s">
        <v>16</v>
      </c>
      <c r="H3" s="148" t="s">
        <v>17</v>
      </c>
      <c r="I3" s="148" t="s">
        <v>15</v>
      </c>
      <c r="J3" s="148" t="s">
        <v>16</v>
      </c>
      <c r="K3" s="160" t="s">
        <v>17</v>
      </c>
      <c r="L3" s="148" t="s">
        <v>15</v>
      </c>
      <c r="M3" s="148" t="s">
        <v>16</v>
      </c>
      <c r="N3" s="148" t="s">
        <v>17</v>
      </c>
      <c r="O3" s="148" t="s">
        <v>15</v>
      </c>
      <c r="P3" s="148" t="s">
        <v>16</v>
      </c>
      <c r="Q3" s="148" t="s">
        <v>17</v>
      </c>
      <c r="R3" s="148" t="s">
        <v>15</v>
      </c>
      <c r="S3" s="148" t="s">
        <v>16</v>
      </c>
      <c r="T3" s="162" t="s">
        <v>17</v>
      </c>
      <c r="U3" s="148" t="s">
        <v>15</v>
      </c>
      <c r="V3" s="148" t="s">
        <v>16</v>
      </c>
      <c r="W3" s="148" t="s">
        <v>17</v>
      </c>
      <c r="X3" s="148" t="s">
        <v>15</v>
      </c>
      <c r="Y3" s="148" t="s">
        <v>16</v>
      </c>
      <c r="Z3" s="148" t="s">
        <v>17</v>
      </c>
      <c r="AA3" s="148" t="s">
        <v>15</v>
      </c>
      <c r="AB3" s="148" t="s">
        <v>16</v>
      </c>
      <c r="AC3" s="148" t="s">
        <v>17</v>
      </c>
      <c r="AD3" s="148" t="s">
        <v>15</v>
      </c>
      <c r="AE3" s="148" t="s">
        <v>16</v>
      </c>
      <c r="AF3" s="148" t="s">
        <v>17</v>
      </c>
      <c r="AG3" s="148" t="s">
        <v>15</v>
      </c>
      <c r="AH3" s="148" t="s">
        <v>16</v>
      </c>
      <c r="AI3" s="148" t="s">
        <v>17</v>
      </c>
      <c r="AJ3" s="148" t="s">
        <v>15</v>
      </c>
      <c r="AK3" s="148" t="s">
        <v>16</v>
      </c>
      <c r="AL3" s="148" t="s">
        <v>17</v>
      </c>
      <c r="AM3" s="148" t="s">
        <v>15</v>
      </c>
      <c r="AN3" s="148" t="s">
        <v>16</v>
      </c>
      <c r="AO3" s="148" t="s">
        <v>17</v>
      </c>
      <c r="AP3" s="148" t="s">
        <v>15</v>
      </c>
      <c r="AQ3" s="148" t="s">
        <v>16</v>
      </c>
      <c r="AR3" s="148" t="s">
        <v>17</v>
      </c>
      <c r="AS3" s="148" t="s">
        <v>15</v>
      </c>
      <c r="AT3" s="148" t="s">
        <v>16</v>
      </c>
      <c r="AU3" s="148" t="s">
        <v>17</v>
      </c>
      <c r="AV3" s="148" t="s">
        <v>15</v>
      </c>
      <c r="AW3" s="148" t="s">
        <v>16</v>
      </c>
      <c r="AX3" s="160" t="s">
        <v>17</v>
      </c>
    </row>
    <row r="4" ht="15.75" spans="1:50">
      <c r="A4" s="149">
        <v>1</v>
      </c>
      <c r="B4" s="150" t="s">
        <v>18</v>
      </c>
      <c r="C4" s="151">
        <v>3150</v>
      </c>
      <c r="D4" s="151">
        <v>3150</v>
      </c>
      <c r="E4" s="152">
        <f>IF(C4=0,0,D4/C4*100)</f>
        <v>100</v>
      </c>
      <c r="F4" s="151"/>
      <c r="G4" s="151"/>
      <c r="H4" s="152" t="e">
        <f>G4/F4*100</f>
        <v>#DIV/0!</v>
      </c>
      <c r="I4" s="151">
        <f t="shared" ref="I4:J21" si="0">C4+F4</f>
        <v>3150</v>
      </c>
      <c r="J4" s="151">
        <f t="shared" si="0"/>
        <v>3150</v>
      </c>
      <c r="K4" s="152">
        <f>J4/I4*100</f>
        <v>100</v>
      </c>
      <c r="L4" s="151"/>
      <c r="M4" s="151"/>
      <c r="N4" s="161" t="e">
        <f>M4/L4</f>
        <v>#DIV/0!</v>
      </c>
      <c r="O4" s="151"/>
      <c r="P4" s="151"/>
      <c r="Q4" s="161" t="e">
        <f>P4/O4</f>
        <v>#DIV/0!</v>
      </c>
      <c r="R4" s="151">
        <v>440</v>
      </c>
      <c r="S4" s="151">
        <v>135</v>
      </c>
      <c r="T4" s="163">
        <f>S4/R4*100</f>
        <v>30.6818181818182</v>
      </c>
      <c r="U4" s="151"/>
      <c r="V4" s="151"/>
      <c r="W4" s="152" t="e">
        <f>V4/U4*100</f>
        <v>#DIV/0!</v>
      </c>
      <c r="X4" s="151">
        <v>100</v>
      </c>
      <c r="Y4" s="151"/>
      <c r="Z4" s="152">
        <f>Y4/X4*100</f>
        <v>0</v>
      </c>
      <c r="AA4" s="151">
        <v>2205</v>
      </c>
      <c r="AB4" s="151">
        <v>2215</v>
      </c>
      <c r="AC4" s="165">
        <f>AB4/AA4*100</f>
        <v>100.453514739229</v>
      </c>
      <c r="AD4" s="151">
        <v>520</v>
      </c>
      <c r="AE4" s="151">
        <v>520</v>
      </c>
      <c r="AF4" s="165">
        <f>AE4/AD4*100</f>
        <v>100</v>
      </c>
      <c r="AG4" s="151">
        <v>180</v>
      </c>
      <c r="AH4" s="151">
        <v>180</v>
      </c>
      <c r="AI4" s="165">
        <f>AH4/AG4*100</f>
        <v>100</v>
      </c>
      <c r="AJ4" s="151"/>
      <c r="AK4" s="151"/>
      <c r="AL4" s="165" t="e">
        <f>AK4/AJ4*100</f>
        <v>#DIV/0!</v>
      </c>
      <c r="AM4" s="151"/>
      <c r="AN4" s="151"/>
      <c r="AO4" s="165"/>
      <c r="AP4" s="151"/>
      <c r="AQ4" s="151"/>
      <c r="AR4" s="165" t="e">
        <f>AQ4/AP4*100</f>
        <v>#DIV/0!</v>
      </c>
      <c r="AS4" s="151"/>
      <c r="AT4" s="151"/>
      <c r="AU4" s="165" t="e">
        <f>AT4/AS4*100</f>
        <v>#DIV/0!</v>
      </c>
      <c r="AV4" s="168">
        <f>C4+F4+L4+O4+R4+U4+X4+AD4+AG4+AA4+AJ4+AM4+AP4+AS4</f>
        <v>6595</v>
      </c>
      <c r="AW4" s="151">
        <f>D4+G4+M4+P4+S4+V4+Y4+AE4+AH4+AB4+AK4+AN4+AQ4+AT4</f>
        <v>6200</v>
      </c>
      <c r="AX4" s="171">
        <f>AW4/AV4*100</f>
        <v>94.0106141015921</v>
      </c>
    </row>
    <row r="5" ht="15.75" spans="1:50">
      <c r="A5" s="149">
        <v>2</v>
      </c>
      <c r="B5" s="150" t="s">
        <v>19</v>
      </c>
      <c r="C5" s="151"/>
      <c r="D5" s="151"/>
      <c r="E5" s="152">
        <f t="shared" ref="E5:E22" si="1">IF(C5=0,0,D5/C5*100)</f>
        <v>0</v>
      </c>
      <c r="F5" s="151"/>
      <c r="G5" s="151"/>
      <c r="H5" s="152" t="e">
        <f>G5/F5*100</f>
        <v>#DIV/0!</v>
      </c>
      <c r="I5" s="151">
        <f t="shared" si="0"/>
        <v>0</v>
      </c>
      <c r="J5" s="151">
        <f t="shared" si="0"/>
        <v>0</v>
      </c>
      <c r="K5" s="152" t="e">
        <f t="shared" ref="K5:K22" si="2">J5/I5*100</f>
        <v>#DIV/0!</v>
      </c>
      <c r="L5" s="151"/>
      <c r="M5" s="151"/>
      <c r="N5" s="161" t="e">
        <f>M5/L5</f>
        <v>#DIV/0!</v>
      </c>
      <c r="O5" s="151"/>
      <c r="P5" s="151"/>
      <c r="Q5" s="161" t="e">
        <f>P5/O5</f>
        <v>#DIV/0!</v>
      </c>
      <c r="R5" s="151"/>
      <c r="S5" s="151"/>
      <c r="T5" s="163" t="e">
        <f>S5/R5*100</f>
        <v>#DIV/0!</v>
      </c>
      <c r="U5" s="151"/>
      <c r="V5" s="151"/>
      <c r="W5" s="152" t="e">
        <f t="shared" ref="W5:W21" si="3">V5/U5*100</f>
        <v>#DIV/0!</v>
      </c>
      <c r="X5" s="151"/>
      <c r="Y5" s="151"/>
      <c r="Z5" s="152" t="e">
        <f t="shared" ref="Z5:Z22" si="4">Y5/X5*100</f>
        <v>#DIV/0!</v>
      </c>
      <c r="AA5" s="151"/>
      <c r="AB5" s="151"/>
      <c r="AC5" s="165" t="e">
        <f t="shared" ref="AC5:AC22" si="5">AB5/AA5*100</f>
        <v>#DIV/0!</v>
      </c>
      <c r="AD5" s="151"/>
      <c r="AE5" s="151"/>
      <c r="AF5" s="165" t="e">
        <f t="shared" ref="AF5:AF22" si="6">AE5/AD5*100</f>
        <v>#DIV/0!</v>
      </c>
      <c r="AG5" s="151"/>
      <c r="AH5" s="151"/>
      <c r="AI5" s="165" t="e">
        <f t="shared" ref="AI5:AI22" si="7">AH5/AG5*100</f>
        <v>#DIV/0!</v>
      </c>
      <c r="AJ5" s="151"/>
      <c r="AK5" s="151"/>
      <c r="AL5" s="165" t="e">
        <f t="shared" ref="AL5:AL22" si="8">AK5/AJ5*100</f>
        <v>#DIV/0!</v>
      </c>
      <c r="AM5" s="151"/>
      <c r="AN5" s="151"/>
      <c r="AO5" s="165"/>
      <c r="AP5" s="151"/>
      <c r="AQ5" s="151"/>
      <c r="AR5" s="165" t="e">
        <f t="shared" ref="AR5:AR22" si="9">AQ5/AP5*100</f>
        <v>#DIV/0!</v>
      </c>
      <c r="AS5" s="151"/>
      <c r="AT5" s="151"/>
      <c r="AU5" s="165" t="e">
        <f>AT5/AS5*100</f>
        <v>#DIV/0!</v>
      </c>
      <c r="AV5" s="168">
        <f>C5+F5+L5+O5+R5+U5+X5+AD5+AG5+AA5+AJ5+AM5+AP5+AS5</f>
        <v>0</v>
      </c>
      <c r="AW5" s="151">
        <f>D5+G5+M5+P5+S5+V5+Y5+AE5+AH5+AB5+AK5+AN5+AQ5+AT5</f>
        <v>0</v>
      </c>
      <c r="AX5" s="171" t="e">
        <f t="shared" ref="AX5:AX22" si="10">AW5/AV5*100</f>
        <v>#DIV/0!</v>
      </c>
    </row>
    <row r="6" ht="15.75" spans="1:50">
      <c r="A6" s="149">
        <v>3</v>
      </c>
      <c r="B6" s="150" t="s">
        <v>20</v>
      </c>
      <c r="C6" s="151">
        <v>6921</v>
      </c>
      <c r="D6" s="151">
        <v>5967</v>
      </c>
      <c r="E6" s="152">
        <f t="shared" si="1"/>
        <v>86.2158647594278</v>
      </c>
      <c r="F6" s="151"/>
      <c r="G6" s="151"/>
      <c r="H6" s="152" t="e">
        <f t="shared" ref="H6:H22" si="11">G6/F6*100</f>
        <v>#DIV/0!</v>
      </c>
      <c r="I6" s="151">
        <f t="shared" si="0"/>
        <v>6921</v>
      </c>
      <c r="J6" s="151">
        <f t="shared" si="0"/>
        <v>5967</v>
      </c>
      <c r="K6" s="152">
        <f t="shared" si="2"/>
        <v>86.2158647594278</v>
      </c>
      <c r="L6" s="151"/>
      <c r="M6" s="151"/>
      <c r="N6" s="161" t="e">
        <f t="shared" ref="N6:N21" si="12">M6/L6</f>
        <v>#DIV/0!</v>
      </c>
      <c r="O6" s="151"/>
      <c r="P6" s="151"/>
      <c r="Q6" s="161" t="e">
        <f t="shared" ref="Q6:Q21" si="13">P6/O6</f>
        <v>#DIV/0!</v>
      </c>
      <c r="R6" s="151"/>
      <c r="S6" s="151"/>
      <c r="T6" s="163" t="e">
        <f t="shared" ref="T6:T21" si="14">S6/R6*100</f>
        <v>#DIV/0!</v>
      </c>
      <c r="U6" s="151">
        <v>50</v>
      </c>
      <c r="V6" s="151">
        <v>36</v>
      </c>
      <c r="W6" s="152">
        <f t="shared" si="3"/>
        <v>72</v>
      </c>
      <c r="X6" s="151">
        <v>310</v>
      </c>
      <c r="Y6" s="151">
        <v>210</v>
      </c>
      <c r="Z6" s="152">
        <f t="shared" si="4"/>
        <v>67.741935483871</v>
      </c>
      <c r="AA6" s="151">
        <v>1248</v>
      </c>
      <c r="AB6" s="151">
        <v>650</v>
      </c>
      <c r="AC6" s="165">
        <f t="shared" si="5"/>
        <v>52.0833333333333</v>
      </c>
      <c r="AD6" s="151">
        <v>2128</v>
      </c>
      <c r="AE6" s="151">
        <v>100</v>
      </c>
      <c r="AF6" s="165">
        <f t="shared" si="6"/>
        <v>4.69924812030075</v>
      </c>
      <c r="AG6" s="151"/>
      <c r="AH6" s="151"/>
      <c r="AI6" s="165" t="e">
        <f t="shared" si="7"/>
        <v>#DIV/0!</v>
      </c>
      <c r="AJ6" s="151">
        <v>108</v>
      </c>
      <c r="AK6" s="151">
        <v>126</v>
      </c>
      <c r="AL6" s="165">
        <f t="shared" si="8"/>
        <v>116.666666666667</v>
      </c>
      <c r="AM6" s="151">
        <v>180</v>
      </c>
      <c r="AN6" s="151">
        <v>180</v>
      </c>
      <c r="AO6" s="165">
        <f>AN6/AM6*100</f>
        <v>100</v>
      </c>
      <c r="AP6" s="151"/>
      <c r="AQ6" s="151"/>
      <c r="AR6" s="165" t="e">
        <f t="shared" si="9"/>
        <v>#DIV/0!</v>
      </c>
      <c r="AS6" s="151"/>
      <c r="AT6" s="151"/>
      <c r="AU6" s="165" t="e">
        <f t="shared" ref="AU6:AU21" si="15">AT6/AS6*100</f>
        <v>#DIV/0!</v>
      </c>
      <c r="AV6" s="168">
        <f t="shared" ref="AV6:AV22" si="16">C6+F6+L6+O6+R6+U6+X6+AD6+AG6+AA6+AJ6+AM6+AP6+AS6</f>
        <v>10945</v>
      </c>
      <c r="AW6" s="151">
        <f t="shared" ref="AW6:AW22" si="17">D6+G6+M6+P6+S6+V6+Y6+AE6+AH6+AB6+AK6+AN6+AQ6+AT6</f>
        <v>7269</v>
      </c>
      <c r="AX6" s="171">
        <f t="shared" si="10"/>
        <v>66.4138876199178</v>
      </c>
    </row>
    <row r="7" ht="15.75" spans="1:50">
      <c r="A7" s="149">
        <v>4</v>
      </c>
      <c r="B7" s="150" t="s">
        <v>21</v>
      </c>
      <c r="C7" s="151">
        <v>3790</v>
      </c>
      <c r="D7" s="151">
        <v>3690</v>
      </c>
      <c r="E7" s="152">
        <f t="shared" si="1"/>
        <v>97.3614775725594</v>
      </c>
      <c r="F7" s="151"/>
      <c r="G7" s="151"/>
      <c r="H7" s="152" t="e">
        <f t="shared" si="11"/>
        <v>#DIV/0!</v>
      </c>
      <c r="I7" s="151">
        <f t="shared" si="0"/>
        <v>3790</v>
      </c>
      <c r="J7" s="151">
        <f t="shared" si="0"/>
        <v>3690</v>
      </c>
      <c r="K7" s="152">
        <f t="shared" si="2"/>
        <v>97.3614775725594</v>
      </c>
      <c r="L7" s="151"/>
      <c r="M7" s="151"/>
      <c r="N7" s="161" t="e">
        <f t="shared" si="12"/>
        <v>#DIV/0!</v>
      </c>
      <c r="O7" s="151"/>
      <c r="P7" s="151"/>
      <c r="Q7" s="161" t="e">
        <f t="shared" si="13"/>
        <v>#DIV/0!</v>
      </c>
      <c r="R7" s="151"/>
      <c r="S7" s="151"/>
      <c r="T7" s="163" t="e">
        <f t="shared" si="14"/>
        <v>#DIV/0!</v>
      </c>
      <c r="U7" s="151"/>
      <c r="V7" s="151"/>
      <c r="W7" s="152" t="e">
        <f t="shared" si="3"/>
        <v>#DIV/0!</v>
      </c>
      <c r="X7" s="151"/>
      <c r="Y7" s="151"/>
      <c r="Z7" s="152" t="e">
        <f t="shared" si="4"/>
        <v>#DIV/0!</v>
      </c>
      <c r="AA7" s="151"/>
      <c r="AB7" s="151"/>
      <c r="AC7" s="165" t="e">
        <f t="shared" si="5"/>
        <v>#DIV/0!</v>
      </c>
      <c r="AD7" s="151"/>
      <c r="AE7" s="151"/>
      <c r="AF7" s="165" t="e">
        <f t="shared" si="6"/>
        <v>#DIV/0!</v>
      </c>
      <c r="AG7" s="151"/>
      <c r="AH7" s="151"/>
      <c r="AI7" s="165" t="e">
        <f t="shared" si="7"/>
        <v>#DIV/0!</v>
      </c>
      <c r="AJ7" s="151"/>
      <c r="AK7" s="151"/>
      <c r="AL7" s="165" t="e">
        <f t="shared" si="8"/>
        <v>#DIV/0!</v>
      </c>
      <c r="AM7" s="151"/>
      <c r="AN7" s="151"/>
      <c r="AO7" s="165" t="e">
        <f t="shared" ref="AO7:AO9" si="18">AN7/AM7*100</f>
        <v>#DIV/0!</v>
      </c>
      <c r="AP7" s="151"/>
      <c r="AQ7" s="151"/>
      <c r="AR7" s="165" t="e">
        <f t="shared" si="9"/>
        <v>#DIV/0!</v>
      </c>
      <c r="AS7" s="151"/>
      <c r="AT7" s="151"/>
      <c r="AU7" s="165" t="e">
        <f t="shared" si="15"/>
        <v>#DIV/0!</v>
      </c>
      <c r="AV7" s="168">
        <f t="shared" si="16"/>
        <v>3790</v>
      </c>
      <c r="AW7" s="151">
        <f t="shared" si="17"/>
        <v>3690</v>
      </c>
      <c r="AX7" s="171">
        <f t="shared" si="10"/>
        <v>97.3614775725594</v>
      </c>
    </row>
    <row r="8" ht="15.75" spans="1:50">
      <c r="A8" s="149">
        <v>5</v>
      </c>
      <c r="B8" s="150" t="s">
        <v>22</v>
      </c>
      <c r="C8" s="151">
        <v>11400</v>
      </c>
      <c r="D8" s="151">
        <v>5800</v>
      </c>
      <c r="E8" s="152">
        <f t="shared" si="1"/>
        <v>50.8771929824561</v>
      </c>
      <c r="F8" s="151">
        <v>200</v>
      </c>
      <c r="G8" s="151">
        <v>200</v>
      </c>
      <c r="H8" s="152">
        <f t="shared" si="11"/>
        <v>100</v>
      </c>
      <c r="I8" s="151">
        <f t="shared" si="0"/>
        <v>11600</v>
      </c>
      <c r="J8" s="151">
        <f t="shared" si="0"/>
        <v>6000</v>
      </c>
      <c r="K8" s="152">
        <f t="shared" si="2"/>
        <v>51.7241379310345</v>
      </c>
      <c r="L8" s="151"/>
      <c r="M8" s="151"/>
      <c r="N8" s="161" t="e">
        <f t="shared" si="12"/>
        <v>#DIV/0!</v>
      </c>
      <c r="O8" s="151">
        <v>1240</v>
      </c>
      <c r="P8" s="151">
        <v>2760</v>
      </c>
      <c r="Q8" s="161">
        <f t="shared" si="13"/>
        <v>2.2258064516129</v>
      </c>
      <c r="R8" s="151">
        <v>1570</v>
      </c>
      <c r="S8" s="151">
        <v>2170</v>
      </c>
      <c r="T8" s="163">
        <f t="shared" si="14"/>
        <v>138.216560509554</v>
      </c>
      <c r="U8" s="151">
        <v>1650</v>
      </c>
      <c r="V8" s="151">
        <v>3650</v>
      </c>
      <c r="W8" s="152">
        <f t="shared" si="3"/>
        <v>221.212121212121</v>
      </c>
      <c r="X8" s="151">
        <v>4167</v>
      </c>
      <c r="Y8" s="151">
        <v>4140</v>
      </c>
      <c r="Z8" s="152">
        <f t="shared" si="4"/>
        <v>99.3520518358531</v>
      </c>
      <c r="AA8" s="151">
        <v>2620</v>
      </c>
      <c r="AB8" s="151">
        <v>1400</v>
      </c>
      <c r="AC8" s="165">
        <f t="shared" si="5"/>
        <v>53.4351145038168</v>
      </c>
      <c r="AD8" s="151">
        <v>990</v>
      </c>
      <c r="AE8" s="151">
        <v>2540</v>
      </c>
      <c r="AF8" s="165">
        <f t="shared" si="6"/>
        <v>256.565656565657</v>
      </c>
      <c r="AG8" s="151"/>
      <c r="AH8" s="151"/>
      <c r="AI8" s="165" t="e">
        <f t="shared" si="7"/>
        <v>#DIV/0!</v>
      </c>
      <c r="AJ8" s="151"/>
      <c r="AK8" s="151"/>
      <c r="AL8" s="165" t="e">
        <f t="shared" si="8"/>
        <v>#DIV/0!</v>
      </c>
      <c r="AM8" s="151">
        <v>2650</v>
      </c>
      <c r="AN8" s="151">
        <v>700</v>
      </c>
      <c r="AO8" s="165">
        <f t="shared" si="18"/>
        <v>26.4150943396226</v>
      </c>
      <c r="AP8" s="151"/>
      <c r="AQ8" s="151"/>
      <c r="AR8" s="165" t="e">
        <f t="shared" si="9"/>
        <v>#DIV/0!</v>
      </c>
      <c r="AS8" s="151"/>
      <c r="AT8" s="151"/>
      <c r="AU8" s="165" t="e">
        <f t="shared" si="15"/>
        <v>#DIV/0!</v>
      </c>
      <c r="AV8" s="168">
        <f t="shared" si="16"/>
        <v>26487</v>
      </c>
      <c r="AW8" s="151">
        <f t="shared" si="17"/>
        <v>23360</v>
      </c>
      <c r="AX8" s="171">
        <f t="shared" si="10"/>
        <v>88.1942084796315</v>
      </c>
    </row>
    <row r="9" ht="15.75" spans="1:50">
      <c r="A9" s="149">
        <v>6</v>
      </c>
      <c r="B9" s="150" t="s">
        <v>23</v>
      </c>
      <c r="C9" s="151">
        <v>3204</v>
      </c>
      <c r="D9" s="151">
        <v>2813</v>
      </c>
      <c r="E9" s="152">
        <f t="shared" si="1"/>
        <v>87.7965043695381</v>
      </c>
      <c r="F9" s="151">
        <v>27</v>
      </c>
      <c r="G9" s="151">
        <v>27</v>
      </c>
      <c r="H9" s="152">
        <f t="shared" si="11"/>
        <v>100</v>
      </c>
      <c r="I9" s="151">
        <f t="shared" si="0"/>
        <v>3231</v>
      </c>
      <c r="J9" s="151">
        <f t="shared" si="0"/>
        <v>2840</v>
      </c>
      <c r="K9" s="152">
        <f t="shared" si="2"/>
        <v>87.8984834416589</v>
      </c>
      <c r="L9" s="151"/>
      <c r="M9" s="151"/>
      <c r="N9" s="161" t="e">
        <f t="shared" si="12"/>
        <v>#DIV/0!</v>
      </c>
      <c r="O9" s="151">
        <v>1440</v>
      </c>
      <c r="P9" s="151">
        <v>1311</v>
      </c>
      <c r="Q9" s="161">
        <f t="shared" si="13"/>
        <v>0.910416666666667</v>
      </c>
      <c r="R9" s="151">
        <v>89</v>
      </c>
      <c r="S9" s="151">
        <v>390</v>
      </c>
      <c r="T9" s="163">
        <f t="shared" si="14"/>
        <v>438.202247191011</v>
      </c>
      <c r="U9" s="151">
        <v>170</v>
      </c>
      <c r="V9" s="151">
        <v>340</v>
      </c>
      <c r="W9" s="152">
        <f t="shared" si="3"/>
        <v>200</v>
      </c>
      <c r="X9" s="151">
        <v>1274</v>
      </c>
      <c r="Y9" s="151">
        <v>991</v>
      </c>
      <c r="Z9" s="152">
        <f t="shared" si="4"/>
        <v>77.7864992150706</v>
      </c>
      <c r="AA9" s="151"/>
      <c r="AB9" s="151"/>
      <c r="AC9" s="165" t="e">
        <f t="shared" si="5"/>
        <v>#DIV/0!</v>
      </c>
      <c r="AD9" s="151">
        <v>300</v>
      </c>
      <c r="AE9" s="151">
        <v>616</v>
      </c>
      <c r="AF9" s="165">
        <f t="shared" si="6"/>
        <v>205.333333333333</v>
      </c>
      <c r="AG9" s="151"/>
      <c r="AH9" s="151"/>
      <c r="AI9" s="165" t="e">
        <f t="shared" si="7"/>
        <v>#DIV/0!</v>
      </c>
      <c r="AJ9" s="151"/>
      <c r="AK9" s="151"/>
      <c r="AL9" s="165" t="e">
        <f t="shared" si="8"/>
        <v>#DIV/0!</v>
      </c>
      <c r="AM9" s="151"/>
      <c r="AN9" s="151"/>
      <c r="AO9" s="165" t="e">
        <f t="shared" si="18"/>
        <v>#DIV/0!</v>
      </c>
      <c r="AP9" s="151"/>
      <c r="AQ9" s="151"/>
      <c r="AR9" s="165" t="e">
        <f t="shared" si="9"/>
        <v>#DIV/0!</v>
      </c>
      <c r="AS9" s="151"/>
      <c r="AT9" s="151"/>
      <c r="AU9" s="165" t="e">
        <f t="shared" si="15"/>
        <v>#DIV/0!</v>
      </c>
      <c r="AV9" s="168">
        <f t="shared" si="16"/>
        <v>6504</v>
      </c>
      <c r="AW9" s="151">
        <f t="shared" si="17"/>
        <v>6488</v>
      </c>
      <c r="AX9" s="171">
        <f t="shared" si="10"/>
        <v>99.7539975399754</v>
      </c>
    </row>
    <row r="10" ht="15.75" spans="1:50">
      <c r="A10" s="149">
        <v>7</v>
      </c>
      <c r="B10" s="150" t="s">
        <v>24</v>
      </c>
      <c r="C10" s="151">
        <v>4421</v>
      </c>
      <c r="D10" s="151">
        <v>4317</v>
      </c>
      <c r="E10" s="152">
        <f t="shared" si="1"/>
        <v>97.6475910427505</v>
      </c>
      <c r="F10" s="151"/>
      <c r="G10" s="151"/>
      <c r="H10" s="152" t="e">
        <f t="shared" si="11"/>
        <v>#DIV/0!</v>
      </c>
      <c r="I10" s="151">
        <f t="shared" si="0"/>
        <v>4421</v>
      </c>
      <c r="J10" s="151">
        <f t="shared" si="0"/>
        <v>4317</v>
      </c>
      <c r="K10" s="152">
        <f t="shared" si="2"/>
        <v>97.6475910427505</v>
      </c>
      <c r="L10" s="151"/>
      <c r="M10" s="151"/>
      <c r="N10" s="161" t="e">
        <f t="shared" si="12"/>
        <v>#DIV/0!</v>
      </c>
      <c r="O10" s="151">
        <v>166</v>
      </c>
      <c r="P10" s="151">
        <v>166</v>
      </c>
      <c r="Q10" s="161">
        <f t="shared" si="13"/>
        <v>1</v>
      </c>
      <c r="R10" s="151">
        <v>50</v>
      </c>
      <c r="S10" s="151">
        <v>50</v>
      </c>
      <c r="T10" s="163">
        <f t="shared" si="14"/>
        <v>100</v>
      </c>
      <c r="U10" s="151">
        <v>135</v>
      </c>
      <c r="V10" s="151">
        <v>120</v>
      </c>
      <c r="W10" s="152">
        <f t="shared" si="3"/>
        <v>88.8888888888889</v>
      </c>
      <c r="X10" s="151">
        <v>315</v>
      </c>
      <c r="Y10" s="151">
        <v>31</v>
      </c>
      <c r="Z10" s="152">
        <f t="shared" si="4"/>
        <v>9.84126984126984</v>
      </c>
      <c r="AA10" s="151">
        <v>148</v>
      </c>
      <c r="AB10" s="151">
        <v>253</v>
      </c>
      <c r="AC10" s="165">
        <f t="shared" si="5"/>
        <v>170.945945945946</v>
      </c>
      <c r="AD10" s="151">
        <v>120</v>
      </c>
      <c r="AE10" s="151">
        <v>88</v>
      </c>
      <c r="AF10" s="165">
        <f t="shared" si="6"/>
        <v>73.3333333333333</v>
      </c>
      <c r="AG10" s="151"/>
      <c r="AH10" s="151"/>
      <c r="AI10" s="165" t="e">
        <f t="shared" si="7"/>
        <v>#DIV/0!</v>
      </c>
      <c r="AJ10" s="151">
        <v>91</v>
      </c>
      <c r="AK10" s="151">
        <v>197</v>
      </c>
      <c r="AL10" s="165">
        <f t="shared" si="8"/>
        <v>216.483516483516</v>
      </c>
      <c r="AM10" s="151"/>
      <c r="AN10" s="151"/>
      <c r="AO10" s="165"/>
      <c r="AP10" s="151"/>
      <c r="AQ10" s="151"/>
      <c r="AR10" s="165" t="e">
        <f t="shared" si="9"/>
        <v>#DIV/0!</v>
      </c>
      <c r="AS10" s="151"/>
      <c r="AT10" s="151"/>
      <c r="AU10" s="165" t="e">
        <f t="shared" si="15"/>
        <v>#DIV/0!</v>
      </c>
      <c r="AV10" s="168">
        <f t="shared" si="16"/>
        <v>5446</v>
      </c>
      <c r="AW10" s="151">
        <f t="shared" si="17"/>
        <v>5222</v>
      </c>
      <c r="AX10" s="171">
        <f t="shared" si="10"/>
        <v>95.8868894601543</v>
      </c>
    </row>
    <row r="11" ht="15.75" spans="1:50">
      <c r="A11" s="149">
        <v>8</v>
      </c>
      <c r="B11" s="150" t="s">
        <v>25</v>
      </c>
      <c r="C11" s="151">
        <v>2432</v>
      </c>
      <c r="D11" s="151">
        <v>1742</v>
      </c>
      <c r="E11" s="152">
        <f t="shared" si="1"/>
        <v>71.6282894736842</v>
      </c>
      <c r="F11" s="151"/>
      <c r="G11" s="151"/>
      <c r="H11" s="152" t="e">
        <f t="shared" si="11"/>
        <v>#DIV/0!</v>
      </c>
      <c r="I11" s="151">
        <f t="shared" si="0"/>
        <v>2432</v>
      </c>
      <c r="J11" s="151">
        <f t="shared" si="0"/>
        <v>1742</v>
      </c>
      <c r="K11" s="152">
        <f t="shared" si="2"/>
        <v>71.6282894736842</v>
      </c>
      <c r="L11" s="151">
        <v>75</v>
      </c>
      <c r="M11" s="151"/>
      <c r="N11" s="161">
        <f t="shared" si="12"/>
        <v>0</v>
      </c>
      <c r="O11" s="151">
        <v>88</v>
      </c>
      <c r="P11" s="151">
        <v>386</v>
      </c>
      <c r="Q11" s="161">
        <f t="shared" si="13"/>
        <v>4.38636363636364</v>
      </c>
      <c r="R11" s="151"/>
      <c r="S11" s="151">
        <v>177</v>
      </c>
      <c r="T11" s="163" t="e">
        <f t="shared" si="14"/>
        <v>#DIV/0!</v>
      </c>
      <c r="U11" s="151">
        <v>150</v>
      </c>
      <c r="V11" s="151">
        <v>260</v>
      </c>
      <c r="W11" s="152">
        <f t="shared" si="3"/>
        <v>173.333333333333</v>
      </c>
      <c r="X11" s="151">
        <v>254</v>
      </c>
      <c r="Y11" s="151">
        <v>386</v>
      </c>
      <c r="Z11" s="152">
        <f t="shared" si="4"/>
        <v>151.968503937008</v>
      </c>
      <c r="AA11" s="151">
        <v>78</v>
      </c>
      <c r="AB11" s="151">
        <v>8</v>
      </c>
      <c r="AC11" s="165">
        <f t="shared" si="5"/>
        <v>10.2564102564103</v>
      </c>
      <c r="AD11" s="151">
        <v>77</v>
      </c>
      <c r="AE11" s="151">
        <v>77</v>
      </c>
      <c r="AF11" s="165">
        <f t="shared" si="6"/>
        <v>100</v>
      </c>
      <c r="AG11" s="151"/>
      <c r="AH11" s="151"/>
      <c r="AI11" s="165" t="e">
        <f t="shared" si="7"/>
        <v>#DIV/0!</v>
      </c>
      <c r="AJ11" s="151">
        <v>260</v>
      </c>
      <c r="AK11" s="151">
        <v>200</v>
      </c>
      <c r="AL11" s="165">
        <f t="shared" si="8"/>
        <v>76.9230769230769</v>
      </c>
      <c r="AM11" s="151">
        <v>2308</v>
      </c>
      <c r="AN11" s="151">
        <v>2226</v>
      </c>
      <c r="AO11" s="165"/>
      <c r="AP11" s="151"/>
      <c r="AQ11" s="151"/>
      <c r="AR11" s="165" t="e">
        <f t="shared" si="9"/>
        <v>#DIV/0!</v>
      </c>
      <c r="AS11" s="151"/>
      <c r="AT11" s="151"/>
      <c r="AU11" s="165" t="e">
        <f t="shared" si="15"/>
        <v>#DIV/0!</v>
      </c>
      <c r="AV11" s="168">
        <f t="shared" si="16"/>
        <v>5722</v>
      </c>
      <c r="AW11" s="151">
        <f t="shared" si="17"/>
        <v>5462</v>
      </c>
      <c r="AX11" s="171">
        <f t="shared" si="10"/>
        <v>95.4561342188046</v>
      </c>
    </row>
    <row r="12" ht="15.75" spans="1:50">
      <c r="A12" s="149">
        <v>9</v>
      </c>
      <c r="B12" s="150" t="s">
        <v>26</v>
      </c>
      <c r="C12" s="151">
        <v>8170</v>
      </c>
      <c r="D12" s="151">
        <v>6165</v>
      </c>
      <c r="E12" s="152">
        <f t="shared" si="1"/>
        <v>75.4589963280294</v>
      </c>
      <c r="F12" s="151">
        <v>255</v>
      </c>
      <c r="G12" s="151">
        <v>255</v>
      </c>
      <c r="H12" s="152">
        <f t="shared" si="11"/>
        <v>100</v>
      </c>
      <c r="I12" s="151">
        <f t="shared" si="0"/>
        <v>8425</v>
      </c>
      <c r="J12" s="151">
        <f t="shared" si="0"/>
        <v>6420</v>
      </c>
      <c r="K12" s="152">
        <f t="shared" si="2"/>
        <v>76.2017804154303</v>
      </c>
      <c r="L12" s="151"/>
      <c r="M12" s="151"/>
      <c r="N12" s="161" t="e">
        <f t="shared" si="12"/>
        <v>#DIV/0!</v>
      </c>
      <c r="O12" s="151">
        <v>2250</v>
      </c>
      <c r="P12" s="151">
        <v>1175</v>
      </c>
      <c r="Q12" s="161">
        <f t="shared" si="13"/>
        <v>0.522222222222222</v>
      </c>
      <c r="R12" s="151"/>
      <c r="S12" s="151"/>
      <c r="T12" s="163" t="e">
        <f t="shared" si="14"/>
        <v>#DIV/0!</v>
      </c>
      <c r="U12" s="151">
        <v>1550</v>
      </c>
      <c r="V12" s="151">
        <v>420</v>
      </c>
      <c r="W12" s="152">
        <f t="shared" si="3"/>
        <v>27.0967741935484</v>
      </c>
      <c r="X12" s="151">
        <v>656</v>
      </c>
      <c r="Y12" s="151">
        <v>656</v>
      </c>
      <c r="Z12" s="152">
        <f t="shared" si="4"/>
        <v>100</v>
      </c>
      <c r="AA12" s="151">
        <v>2870</v>
      </c>
      <c r="AB12" s="151">
        <v>3075</v>
      </c>
      <c r="AC12" s="165">
        <f t="shared" si="5"/>
        <v>107.142857142857</v>
      </c>
      <c r="AD12" s="151">
        <v>1551</v>
      </c>
      <c r="AE12" s="151">
        <v>956</v>
      </c>
      <c r="AF12" s="165">
        <f t="shared" si="6"/>
        <v>61.6376531270148</v>
      </c>
      <c r="AG12" s="151">
        <v>350</v>
      </c>
      <c r="AH12" s="151">
        <v>446</v>
      </c>
      <c r="AI12" s="165">
        <f t="shared" si="7"/>
        <v>127.428571428571</v>
      </c>
      <c r="AJ12" s="151"/>
      <c r="AK12" s="151"/>
      <c r="AL12" s="165" t="e">
        <f t="shared" si="8"/>
        <v>#DIV/0!</v>
      </c>
      <c r="AM12" s="151">
        <v>2249</v>
      </c>
      <c r="AN12" s="151">
        <v>2651</v>
      </c>
      <c r="AO12" s="165"/>
      <c r="AP12" s="151"/>
      <c r="AQ12" s="151"/>
      <c r="AR12" s="165" t="e">
        <f t="shared" si="9"/>
        <v>#DIV/0!</v>
      </c>
      <c r="AS12" s="151"/>
      <c r="AT12" s="151"/>
      <c r="AU12" s="165" t="e">
        <f t="shared" si="15"/>
        <v>#DIV/0!</v>
      </c>
      <c r="AV12" s="168">
        <f t="shared" si="16"/>
        <v>19901</v>
      </c>
      <c r="AW12" s="151">
        <f t="shared" si="17"/>
        <v>15799</v>
      </c>
      <c r="AX12" s="171">
        <f t="shared" si="10"/>
        <v>79.387970453746</v>
      </c>
    </row>
    <row r="13" ht="15.75" spans="1:50">
      <c r="A13" s="149">
        <v>10</v>
      </c>
      <c r="B13" s="150" t="s">
        <v>27</v>
      </c>
      <c r="C13" s="151">
        <v>5282</v>
      </c>
      <c r="D13" s="151">
        <v>4132</v>
      </c>
      <c r="E13" s="152">
        <f t="shared" si="1"/>
        <v>78.227943960621</v>
      </c>
      <c r="F13" s="151">
        <v>365</v>
      </c>
      <c r="G13" s="151">
        <v>355</v>
      </c>
      <c r="H13" s="152">
        <f t="shared" si="11"/>
        <v>97.2602739726027</v>
      </c>
      <c r="I13" s="151">
        <f t="shared" si="0"/>
        <v>5647</v>
      </c>
      <c r="J13" s="151">
        <f t="shared" si="0"/>
        <v>4487</v>
      </c>
      <c r="K13" s="152">
        <f t="shared" si="2"/>
        <v>79.4581193554099</v>
      </c>
      <c r="L13" s="151"/>
      <c r="M13" s="151"/>
      <c r="N13" s="161" t="e">
        <f t="shared" si="12"/>
        <v>#DIV/0!</v>
      </c>
      <c r="O13" s="151">
        <v>615</v>
      </c>
      <c r="P13" s="151">
        <v>1225</v>
      </c>
      <c r="Q13" s="161">
        <f t="shared" si="13"/>
        <v>1.99186991869919</v>
      </c>
      <c r="R13" s="151"/>
      <c r="S13" s="151"/>
      <c r="T13" s="163" t="e">
        <f t="shared" si="14"/>
        <v>#DIV/0!</v>
      </c>
      <c r="U13" s="151">
        <v>825</v>
      </c>
      <c r="V13" s="151">
        <v>1080</v>
      </c>
      <c r="W13" s="152">
        <f t="shared" si="3"/>
        <v>130.909090909091</v>
      </c>
      <c r="X13" s="151">
        <v>175</v>
      </c>
      <c r="Y13" s="151">
        <v>175</v>
      </c>
      <c r="Z13" s="152">
        <f t="shared" si="4"/>
        <v>100</v>
      </c>
      <c r="AA13" s="151">
        <v>240</v>
      </c>
      <c r="AB13" s="151">
        <v>50</v>
      </c>
      <c r="AC13" s="165">
        <f t="shared" si="5"/>
        <v>20.8333333333333</v>
      </c>
      <c r="AD13" s="151">
        <v>1565</v>
      </c>
      <c r="AE13" s="151">
        <v>1805</v>
      </c>
      <c r="AF13" s="165">
        <f t="shared" si="6"/>
        <v>115.335463258786</v>
      </c>
      <c r="AG13" s="151"/>
      <c r="AH13" s="151"/>
      <c r="AI13" s="165" t="e">
        <f t="shared" si="7"/>
        <v>#DIV/0!</v>
      </c>
      <c r="AJ13" s="151">
        <v>580</v>
      </c>
      <c r="AK13" s="151">
        <v>240</v>
      </c>
      <c r="AL13" s="165">
        <f t="shared" si="8"/>
        <v>41.3793103448276</v>
      </c>
      <c r="AM13" s="151"/>
      <c r="AN13" s="151"/>
      <c r="AO13" s="165"/>
      <c r="AP13" s="151"/>
      <c r="AQ13" s="151"/>
      <c r="AR13" s="165" t="e">
        <f t="shared" si="9"/>
        <v>#DIV/0!</v>
      </c>
      <c r="AS13" s="151"/>
      <c r="AT13" s="151"/>
      <c r="AU13" s="165" t="e">
        <f t="shared" si="15"/>
        <v>#DIV/0!</v>
      </c>
      <c r="AV13" s="168">
        <f t="shared" si="16"/>
        <v>9647</v>
      </c>
      <c r="AW13" s="151">
        <f t="shared" si="17"/>
        <v>9062</v>
      </c>
      <c r="AX13" s="171">
        <f t="shared" si="10"/>
        <v>93.9359386337722</v>
      </c>
    </row>
    <row r="14" ht="15.75" spans="1:50">
      <c r="A14" s="149">
        <v>11</v>
      </c>
      <c r="B14" s="150" t="s">
        <v>28</v>
      </c>
      <c r="C14" s="151">
        <v>3810</v>
      </c>
      <c r="D14" s="151">
        <v>2510</v>
      </c>
      <c r="E14" s="152">
        <f t="shared" si="1"/>
        <v>65.8792650918635</v>
      </c>
      <c r="F14" s="151"/>
      <c r="G14" s="151"/>
      <c r="H14" s="152" t="e">
        <f t="shared" si="11"/>
        <v>#DIV/0!</v>
      </c>
      <c r="I14" s="151">
        <f t="shared" si="0"/>
        <v>3810</v>
      </c>
      <c r="J14" s="151">
        <f t="shared" si="0"/>
        <v>2510</v>
      </c>
      <c r="K14" s="152">
        <f t="shared" si="2"/>
        <v>65.8792650918635</v>
      </c>
      <c r="L14" s="151">
        <v>200</v>
      </c>
      <c r="M14" s="151">
        <v>1200</v>
      </c>
      <c r="N14" s="161">
        <f t="shared" si="12"/>
        <v>6</v>
      </c>
      <c r="O14" s="151">
        <v>430</v>
      </c>
      <c r="P14" s="151">
        <v>530</v>
      </c>
      <c r="Q14" s="161">
        <f t="shared" si="13"/>
        <v>1.23255813953488</v>
      </c>
      <c r="R14" s="151">
        <v>360</v>
      </c>
      <c r="S14" s="151">
        <v>360</v>
      </c>
      <c r="T14" s="163">
        <f t="shared" si="14"/>
        <v>100</v>
      </c>
      <c r="U14" s="151">
        <v>250</v>
      </c>
      <c r="V14" s="151">
        <v>150</v>
      </c>
      <c r="W14" s="152">
        <f t="shared" si="3"/>
        <v>60</v>
      </c>
      <c r="X14" s="151">
        <v>1510</v>
      </c>
      <c r="Y14" s="151">
        <v>1460</v>
      </c>
      <c r="Z14" s="152">
        <f t="shared" si="4"/>
        <v>96.6887417218543</v>
      </c>
      <c r="AA14" s="151">
        <v>420</v>
      </c>
      <c r="AB14" s="151">
        <v>470</v>
      </c>
      <c r="AC14" s="165">
        <f t="shared" si="5"/>
        <v>111.904761904762</v>
      </c>
      <c r="AD14" s="151">
        <v>1050</v>
      </c>
      <c r="AE14" s="151">
        <v>1050</v>
      </c>
      <c r="AF14" s="165">
        <f t="shared" si="6"/>
        <v>100</v>
      </c>
      <c r="AG14" s="151"/>
      <c r="AH14" s="151"/>
      <c r="AI14" s="165" t="e">
        <f t="shared" si="7"/>
        <v>#DIV/0!</v>
      </c>
      <c r="AJ14" s="151">
        <v>1250</v>
      </c>
      <c r="AK14" s="151">
        <v>480</v>
      </c>
      <c r="AL14" s="165">
        <f t="shared" si="8"/>
        <v>38.4</v>
      </c>
      <c r="AM14" s="151">
        <v>330</v>
      </c>
      <c r="AN14" s="151">
        <v>1090</v>
      </c>
      <c r="AO14" s="165"/>
      <c r="AP14" s="151"/>
      <c r="AQ14" s="151"/>
      <c r="AR14" s="165" t="e">
        <f t="shared" si="9"/>
        <v>#DIV/0!</v>
      </c>
      <c r="AS14" s="151"/>
      <c r="AT14" s="151"/>
      <c r="AU14" s="165" t="e">
        <f t="shared" si="15"/>
        <v>#DIV/0!</v>
      </c>
      <c r="AV14" s="168">
        <f t="shared" si="16"/>
        <v>9610</v>
      </c>
      <c r="AW14" s="151">
        <f t="shared" si="17"/>
        <v>9300</v>
      </c>
      <c r="AX14" s="171">
        <f t="shared" si="10"/>
        <v>96.7741935483871</v>
      </c>
    </row>
    <row r="15" ht="15.75" spans="1:50">
      <c r="A15" s="149">
        <v>12</v>
      </c>
      <c r="B15" s="150" t="s">
        <v>29</v>
      </c>
      <c r="C15" s="151">
        <v>6200</v>
      </c>
      <c r="D15" s="151">
        <v>5900</v>
      </c>
      <c r="E15" s="152">
        <f t="shared" si="1"/>
        <v>95.1612903225807</v>
      </c>
      <c r="F15" s="151"/>
      <c r="G15" s="151"/>
      <c r="H15" s="152" t="e">
        <f t="shared" si="11"/>
        <v>#DIV/0!</v>
      </c>
      <c r="I15" s="151">
        <f t="shared" si="0"/>
        <v>6200</v>
      </c>
      <c r="J15" s="151">
        <f t="shared" si="0"/>
        <v>5900</v>
      </c>
      <c r="K15" s="152">
        <f t="shared" si="2"/>
        <v>95.1612903225807</v>
      </c>
      <c r="L15" s="151">
        <v>116</v>
      </c>
      <c r="M15" s="151">
        <v>116</v>
      </c>
      <c r="N15" s="161">
        <f t="shared" si="12"/>
        <v>1</v>
      </c>
      <c r="O15" s="151"/>
      <c r="P15" s="151"/>
      <c r="Q15" s="161" t="e">
        <f t="shared" si="13"/>
        <v>#DIV/0!</v>
      </c>
      <c r="R15" s="151">
        <v>60</v>
      </c>
      <c r="S15" s="151">
        <v>210</v>
      </c>
      <c r="T15" s="163">
        <f t="shared" si="14"/>
        <v>350</v>
      </c>
      <c r="U15" s="151"/>
      <c r="V15" s="151">
        <v>90</v>
      </c>
      <c r="W15" s="152" t="e">
        <f t="shared" si="3"/>
        <v>#DIV/0!</v>
      </c>
      <c r="X15" s="151">
        <v>120</v>
      </c>
      <c r="Y15" s="151">
        <v>120</v>
      </c>
      <c r="Z15" s="152">
        <f t="shared" si="4"/>
        <v>100</v>
      </c>
      <c r="AA15" s="151">
        <v>240</v>
      </c>
      <c r="AB15" s="151">
        <v>300</v>
      </c>
      <c r="AC15" s="165">
        <f t="shared" si="5"/>
        <v>125</v>
      </c>
      <c r="AD15" s="151">
        <v>910</v>
      </c>
      <c r="AE15" s="151">
        <v>910</v>
      </c>
      <c r="AF15" s="165">
        <f t="shared" si="6"/>
        <v>100</v>
      </c>
      <c r="AG15" s="151"/>
      <c r="AH15" s="151"/>
      <c r="AI15" s="165" t="e">
        <f t="shared" si="7"/>
        <v>#DIV/0!</v>
      </c>
      <c r="AJ15" s="151"/>
      <c r="AK15" s="151"/>
      <c r="AL15" s="165" t="e">
        <f t="shared" si="8"/>
        <v>#DIV/0!</v>
      </c>
      <c r="AM15" s="151"/>
      <c r="AN15" s="151"/>
      <c r="AO15" s="165"/>
      <c r="AP15" s="151"/>
      <c r="AQ15" s="151"/>
      <c r="AR15" s="165" t="e">
        <f t="shared" si="9"/>
        <v>#DIV/0!</v>
      </c>
      <c r="AS15" s="151"/>
      <c r="AT15" s="151"/>
      <c r="AU15" s="165" t="e">
        <f t="shared" si="15"/>
        <v>#DIV/0!</v>
      </c>
      <c r="AV15" s="168">
        <f t="shared" si="16"/>
        <v>7646</v>
      </c>
      <c r="AW15" s="151">
        <f t="shared" si="17"/>
        <v>7646</v>
      </c>
      <c r="AX15" s="171">
        <f t="shared" si="10"/>
        <v>100</v>
      </c>
    </row>
    <row r="16" ht="15.75" spans="1:50">
      <c r="A16" s="149">
        <v>13</v>
      </c>
      <c r="B16" s="150" t="s">
        <v>30</v>
      </c>
      <c r="C16" s="151">
        <v>4300</v>
      </c>
      <c r="D16" s="151">
        <v>4300</v>
      </c>
      <c r="E16" s="152">
        <f t="shared" si="1"/>
        <v>100</v>
      </c>
      <c r="F16" s="151"/>
      <c r="G16" s="151"/>
      <c r="H16" s="152" t="e">
        <f t="shared" si="11"/>
        <v>#DIV/0!</v>
      </c>
      <c r="I16" s="151">
        <f t="shared" si="0"/>
        <v>4300</v>
      </c>
      <c r="J16" s="151">
        <f t="shared" si="0"/>
        <v>4300</v>
      </c>
      <c r="K16" s="152">
        <f t="shared" si="2"/>
        <v>100</v>
      </c>
      <c r="L16" s="151">
        <v>300</v>
      </c>
      <c r="M16" s="151">
        <v>300</v>
      </c>
      <c r="N16" s="161">
        <f t="shared" si="12"/>
        <v>1</v>
      </c>
      <c r="O16" s="151"/>
      <c r="P16" s="151"/>
      <c r="Q16" s="161" t="e">
        <f t="shared" si="13"/>
        <v>#DIV/0!</v>
      </c>
      <c r="R16" s="151">
        <v>465</v>
      </c>
      <c r="S16" s="151">
        <v>465</v>
      </c>
      <c r="T16" s="163">
        <f t="shared" si="14"/>
        <v>100</v>
      </c>
      <c r="U16" s="151"/>
      <c r="V16" s="151"/>
      <c r="W16" s="152" t="e">
        <f t="shared" si="3"/>
        <v>#DIV/0!</v>
      </c>
      <c r="X16" s="151">
        <v>255</v>
      </c>
      <c r="Y16" s="151">
        <v>255</v>
      </c>
      <c r="Z16" s="152">
        <f t="shared" si="4"/>
        <v>100</v>
      </c>
      <c r="AA16" s="151"/>
      <c r="AB16" s="151"/>
      <c r="AC16" s="165" t="e">
        <f t="shared" si="5"/>
        <v>#DIV/0!</v>
      </c>
      <c r="AD16" s="151"/>
      <c r="AE16" s="151"/>
      <c r="AF16" s="165" t="e">
        <f t="shared" si="6"/>
        <v>#DIV/0!</v>
      </c>
      <c r="AG16" s="151"/>
      <c r="AH16" s="151"/>
      <c r="AI16" s="165" t="e">
        <f t="shared" si="7"/>
        <v>#DIV/0!</v>
      </c>
      <c r="AJ16" s="151"/>
      <c r="AK16" s="151"/>
      <c r="AL16" s="165" t="e">
        <f t="shared" si="8"/>
        <v>#DIV/0!</v>
      </c>
      <c r="AM16" s="151"/>
      <c r="AN16" s="151"/>
      <c r="AO16" s="165"/>
      <c r="AP16" s="151"/>
      <c r="AQ16" s="151"/>
      <c r="AR16" s="165" t="e">
        <f t="shared" si="9"/>
        <v>#DIV/0!</v>
      </c>
      <c r="AS16" s="151"/>
      <c r="AT16" s="151"/>
      <c r="AU16" s="165" t="e">
        <f t="shared" si="15"/>
        <v>#DIV/0!</v>
      </c>
      <c r="AV16" s="168">
        <f t="shared" si="16"/>
        <v>5320</v>
      </c>
      <c r="AW16" s="151">
        <f t="shared" si="17"/>
        <v>5320</v>
      </c>
      <c r="AX16" s="171">
        <f t="shared" si="10"/>
        <v>100</v>
      </c>
    </row>
    <row r="17" ht="15.75" spans="1:50">
      <c r="A17" s="149">
        <v>14</v>
      </c>
      <c r="B17" s="150" t="s">
        <v>31</v>
      </c>
      <c r="C17" s="151">
        <v>1955</v>
      </c>
      <c r="D17" s="151">
        <v>1555</v>
      </c>
      <c r="E17" s="152">
        <f t="shared" si="1"/>
        <v>79.539641943734</v>
      </c>
      <c r="F17" s="151"/>
      <c r="G17" s="151"/>
      <c r="H17" s="152" t="e">
        <f t="shared" si="11"/>
        <v>#DIV/0!</v>
      </c>
      <c r="I17" s="151">
        <f t="shared" si="0"/>
        <v>1955</v>
      </c>
      <c r="J17" s="151">
        <f t="shared" si="0"/>
        <v>1555</v>
      </c>
      <c r="K17" s="152">
        <f t="shared" si="2"/>
        <v>79.539641943734</v>
      </c>
      <c r="L17" s="151">
        <v>700</v>
      </c>
      <c r="M17" s="151">
        <v>900</v>
      </c>
      <c r="N17" s="161">
        <f t="shared" si="12"/>
        <v>1.28571428571429</v>
      </c>
      <c r="O17" s="151">
        <v>699</v>
      </c>
      <c r="P17" s="151">
        <v>808</v>
      </c>
      <c r="Q17" s="161">
        <f t="shared" si="13"/>
        <v>1.15593705293276</v>
      </c>
      <c r="R17" s="151">
        <v>1082</v>
      </c>
      <c r="S17" s="151">
        <v>972</v>
      </c>
      <c r="T17" s="163">
        <f t="shared" si="14"/>
        <v>89.8336414048059</v>
      </c>
      <c r="U17" s="151">
        <v>120</v>
      </c>
      <c r="V17" s="151">
        <v>170</v>
      </c>
      <c r="W17" s="152">
        <f t="shared" si="3"/>
        <v>141.666666666667</v>
      </c>
      <c r="X17" s="151">
        <v>1081</v>
      </c>
      <c r="Y17" s="151">
        <v>1231</v>
      </c>
      <c r="Z17" s="152">
        <f t="shared" si="4"/>
        <v>113.876040703053</v>
      </c>
      <c r="AA17" s="151">
        <v>727</v>
      </c>
      <c r="AB17" s="151">
        <v>627</v>
      </c>
      <c r="AC17" s="165">
        <f t="shared" si="5"/>
        <v>86.2448418156809</v>
      </c>
      <c r="AD17" s="151"/>
      <c r="AE17" s="151"/>
      <c r="AF17" s="165" t="e">
        <f t="shared" si="6"/>
        <v>#DIV/0!</v>
      </c>
      <c r="AG17" s="151"/>
      <c r="AH17" s="151">
        <v>78</v>
      </c>
      <c r="AI17" s="165" t="e">
        <f t="shared" si="7"/>
        <v>#DIV/0!</v>
      </c>
      <c r="AJ17" s="151"/>
      <c r="AK17" s="151"/>
      <c r="AL17" s="165" t="e">
        <f t="shared" si="8"/>
        <v>#DIV/0!</v>
      </c>
      <c r="AM17" s="151"/>
      <c r="AN17" s="151"/>
      <c r="AO17" s="165"/>
      <c r="AP17" s="151"/>
      <c r="AQ17" s="151"/>
      <c r="AR17" s="165" t="e">
        <f t="shared" si="9"/>
        <v>#DIV/0!</v>
      </c>
      <c r="AS17" s="151"/>
      <c r="AT17" s="151"/>
      <c r="AU17" s="165" t="e">
        <f t="shared" si="15"/>
        <v>#DIV/0!</v>
      </c>
      <c r="AV17" s="168">
        <f t="shared" si="16"/>
        <v>6364</v>
      </c>
      <c r="AW17" s="151">
        <f t="shared" si="17"/>
        <v>6341</v>
      </c>
      <c r="AX17" s="171">
        <f t="shared" si="10"/>
        <v>99.6385920804526</v>
      </c>
    </row>
    <row r="18" ht="15.75" spans="1:50">
      <c r="A18" s="149">
        <v>15</v>
      </c>
      <c r="B18" s="150" t="s">
        <v>32</v>
      </c>
      <c r="C18" s="151">
        <v>11740</v>
      </c>
      <c r="D18" s="151">
        <v>7080</v>
      </c>
      <c r="E18" s="152">
        <f t="shared" si="1"/>
        <v>60.3066439522998</v>
      </c>
      <c r="F18" s="151">
        <v>660</v>
      </c>
      <c r="G18" s="151">
        <v>620</v>
      </c>
      <c r="H18" s="152">
        <f t="shared" si="11"/>
        <v>93.9393939393939</v>
      </c>
      <c r="I18" s="151">
        <f t="shared" si="0"/>
        <v>12400</v>
      </c>
      <c r="J18" s="151">
        <f t="shared" si="0"/>
        <v>7700</v>
      </c>
      <c r="K18" s="152">
        <f t="shared" si="2"/>
        <v>62.0967741935484</v>
      </c>
      <c r="L18" s="151">
        <v>130</v>
      </c>
      <c r="M18" s="151">
        <v>550</v>
      </c>
      <c r="N18" s="161">
        <f t="shared" si="12"/>
        <v>4.23076923076923</v>
      </c>
      <c r="O18" s="151">
        <v>810</v>
      </c>
      <c r="P18" s="151">
        <v>3330</v>
      </c>
      <c r="Q18" s="161">
        <f t="shared" si="13"/>
        <v>4.11111111111111</v>
      </c>
      <c r="R18" s="151">
        <v>280</v>
      </c>
      <c r="S18" s="151">
        <v>200</v>
      </c>
      <c r="T18" s="163">
        <f t="shared" si="14"/>
        <v>71.4285714285714</v>
      </c>
      <c r="U18" s="151">
        <v>100</v>
      </c>
      <c r="V18" s="151">
        <v>440</v>
      </c>
      <c r="W18" s="152">
        <f t="shared" si="3"/>
        <v>440</v>
      </c>
      <c r="X18" s="151">
        <v>50</v>
      </c>
      <c r="Y18" s="151">
        <v>40</v>
      </c>
      <c r="Z18" s="152">
        <f t="shared" si="4"/>
        <v>80</v>
      </c>
      <c r="AA18" s="151">
        <v>567</v>
      </c>
      <c r="AB18" s="151">
        <v>677</v>
      </c>
      <c r="AC18" s="165">
        <f t="shared" si="5"/>
        <v>119.400352733686</v>
      </c>
      <c r="AD18" s="151">
        <v>330</v>
      </c>
      <c r="AE18" s="151">
        <v>170</v>
      </c>
      <c r="AF18" s="165">
        <f t="shared" si="6"/>
        <v>51.5151515151515</v>
      </c>
      <c r="AG18" s="151"/>
      <c r="AH18" s="151"/>
      <c r="AI18" s="165" t="e">
        <f t="shared" si="7"/>
        <v>#DIV/0!</v>
      </c>
      <c r="AJ18" s="151">
        <v>1135</v>
      </c>
      <c r="AK18" s="151">
        <v>85</v>
      </c>
      <c r="AL18" s="165">
        <f t="shared" si="8"/>
        <v>7.48898678414097</v>
      </c>
      <c r="AM18" s="151"/>
      <c r="AN18" s="151"/>
      <c r="AO18" s="165"/>
      <c r="AP18" s="151"/>
      <c r="AQ18" s="151"/>
      <c r="AR18" s="165" t="e">
        <f t="shared" si="9"/>
        <v>#DIV/0!</v>
      </c>
      <c r="AS18" s="151"/>
      <c r="AT18" s="151"/>
      <c r="AU18" s="165" t="e">
        <f t="shared" si="15"/>
        <v>#DIV/0!</v>
      </c>
      <c r="AV18" s="168">
        <f t="shared" si="16"/>
        <v>15802</v>
      </c>
      <c r="AW18" s="151">
        <f t="shared" si="17"/>
        <v>13192</v>
      </c>
      <c r="AX18" s="171">
        <f t="shared" si="10"/>
        <v>83.4831034046323</v>
      </c>
    </row>
    <row r="19" ht="15.75" spans="1:50">
      <c r="A19" s="149">
        <v>16</v>
      </c>
      <c r="B19" s="150" t="s">
        <v>33</v>
      </c>
      <c r="C19" s="151">
        <v>1503</v>
      </c>
      <c r="D19" s="151">
        <v>730</v>
      </c>
      <c r="E19" s="152">
        <f t="shared" si="1"/>
        <v>48.5695276114438</v>
      </c>
      <c r="F19" s="151"/>
      <c r="G19" s="151"/>
      <c r="H19" s="152" t="e">
        <f t="shared" si="11"/>
        <v>#DIV/0!</v>
      </c>
      <c r="I19" s="151">
        <f t="shared" si="0"/>
        <v>1503</v>
      </c>
      <c r="J19" s="151">
        <f t="shared" si="0"/>
        <v>730</v>
      </c>
      <c r="K19" s="152">
        <f t="shared" si="2"/>
        <v>48.5695276114438</v>
      </c>
      <c r="L19" s="151"/>
      <c r="M19" s="151"/>
      <c r="N19" s="161" t="e">
        <f t="shared" si="12"/>
        <v>#DIV/0!</v>
      </c>
      <c r="O19" s="151">
        <v>150</v>
      </c>
      <c r="P19" s="151">
        <v>570</v>
      </c>
      <c r="Q19" s="161">
        <f t="shared" si="13"/>
        <v>3.8</v>
      </c>
      <c r="R19" s="151">
        <v>80</v>
      </c>
      <c r="S19" s="151">
        <v>152</v>
      </c>
      <c r="T19" s="163">
        <f t="shared" si="14"/>
        <v>190</v>
      </c>
      <c r="U19" s="151">
        <v>345</v>
      </c>
      <c r="V19" s="151">
        <v>345</v>
      </c>
      <c r="W19" s="152">
        <f t="shared" si="3"/>
        <v>100</v>
      </c>
      <c r="X19" s="151">
        <v>351</v>
      </c>
      <c r="Y19" s="151">
        <v>360</v>
      </c>
      <c r="Z19" s="152">
        <f t="shared" si="4"/>
        <v>102.564102564103</v>
      </c>
      <c r="AA19" s="151">
        <v>440</v>
      </c>
      <c r="AB19" s="151">
        <v>440</v>
      </c>
      <c r="AC19" s="165">
        <f t="shared" si="5"/>
        <v>100</v>
      </c>
      <c r="AD19" s="151">
        <v>570</v>
      </c>
      <c r="AE19" s="151">
        <v>725</v>
      </c>
      <c r="AF19" s="165">
        <f t="shared" si="6"/>
        <v>127.19298245614</v>
      </c>
      <c r="AG19" s="151">
        <v>400</v>
      </c>
      <c r="AH19" s="151">
        <v>400</v>
      </c>
      <c r="AI19" s="165">
        <f t="shared" si="7"/>
        <v>100</v>
      </c>
      <c r="AJ19" s="151"/>
      <c r="AK19" s="151"/>
      <c r="AL19" s="165" t="e">
        <f t="shared" si="8"/>
        <v>#DIV/0!</v>
      </c>
      <c r="AM19" s="151"/>
      <c r="AN19" s="151"/>
      <c r="AO19" s="165"/>
      <c r="AP19" s="151"/>
      <c r="AQ19" s="151"/>
      <c r="AR19" s="165" t="e">
        <f t="shared" si="9"/>
        <v>#DIV/0!</v>
      </c>
      <c r="AS19" s="151"/>
      <c r="AT19" s="151"/>
      <c r="AU19" s="165" t="e">
        <f t="shared" si="15"/>
        <v>#DIV/0!</v>
      </c>
      <c r="AV19" s="168">
        <f t="shared" si="16"/>
        <v>3839</v>
      </c>
      <c r="AW19" s="151">
        <f t="shared" si="17"/>
        <v>3722</v>
      </c>
      <c r="AX19" s="171">
        <f t="shared" si="10"/>
        <v>96.9523313362855</v>
      </c>
    </row>
    <row r="20" ht="15.75" spans="1:50">
      <c r="A20" s="149">
        <v>17</v>
      </c>
      <c r="B20" s="150" t="s">
        <v>34</v>
      </c>
      <c r="C20" s="151"/>
      <c r="D20" s="151"/>
      <c r="E20" s="152">
        <f t="shared" si="1"/>
        <v>0</v>
      </c>
      <c r="F20" s="151"/>
      <c r="G20" s="151"/>
      <c r="H20" s="152" t="e">
        <f t="shared" si="11"/>
        <v>#DIV/0!</v>
      </c>
      <c r="I20" s="151">
        <f t="shared" si="0"/>
        <v>0</v>
      </c>
      <c r="J20" s="151">
        <f t="shared" si="0"/>
        <v>0</v>
      </c>
      <c r="K20" s="152" t="e">
        <f t="shared" si="2"/>
        <v>#DIV/0!</v>
      </c>
      <c r="L20" s="151">
        <v>110</v>
      </c>
      <c r="M20" s="151">
        <v>60</v>
      </c>
      <c r="N20" s="161">
        <f t="shared" si="12"/>
        <v>0.545454545454545</v>
      </c>
      <c r="O20" s="151">
        <v>140</v>
      </c>
      <c r="P20" s="151">
        <v>190</v>
      </c>
      <c r="Q20" s="161">
        <f t="shared" si="13"/>
        <v>1.35714285714286</v>
      </c>
      <c r="R20" s="151"/>
      <c r="S20" s="151"/>
      <c r="T20" s="163" t="e">
        <f t="shared" si="14"/>
        <v>#DIV/0!</v>
      </c>
      <c r="U20" s="151">
        <v>70</v>
      </c>
      <c r="V20" s="151">
        <v>70</v>
      </c>
      <c r="W20" s="152">
        <f t="shared" si="3"/>
        <v>100</v>
      </c>
      <c r="X20" s="151">
        <v>130</v>
      </c>
      <c r="Y20" s="151">
        <v>130</v>
      </c>
      <c r="Z20" s="152">
        <f t="shared" si="4"/>
        <v>100</v>
      </c>
      <c r="AA20" s="151"/>
      <c r="AB20" s="151"/>
      <c r="AC20" s="165" t="e">
        <f t="shared" si="5"/>
        <v>#DIV/0!</v>
      </c>
      <c r="AD20" s="151">
        <v>79</v>
      </c>
      <c r="AE20" s="151">
        <v>79</v>
      </c>
      <c r="AF20" s="165">
        <f t="shared" si="6"/>
        <v>100</v>
      </c>
      <c r="AG20" s="151"/>
      <c r="AH20" s="151"/>
      <c r="AI20" s="165" t="e">
        <f t="shared" si="7"/>
        <v>#DIV/0!</v>
      </c>
      <c r="AJ20" s="151">
        <v>150</v>
      </c>
      <c r="AK20" s="151">
        <v>120</v>
      </c>
      <c r="AL20" s="165">
        <f t="shared" si="8"/>
        <v>80</v>
      </c>
      <c r="AM20" s="151">
        <v>80</v>
      </c>
      <c r="AN20" s="151">
        <v>50</v>
      </c>
      <c r="AO20" s="165"/>
      <c r="AP20" s="151"/>
      <c r="AQ20" s="151"/>
      <c r="AR20" s="165" t="e">
        <f t="shared" si="9"/>
        <v>#DIV/0!</v>
      </c>
      <c r="AS20" s="151"/>
      <c r="AT20" s="151"/>
      <c r="AU20" s="165" t="e">
        <f t="shared" si="15"/>
        <v>#DIV/0!</v>
      </c>
      <c r="AV20" s="168">
        <f t="shared" si="16"/>
        <v>759</v>
      </c>
      <c r="AW20" s="151">
        <f t="shared" si="17"/>
        <v>699</v>
      </c>
      <c r="AX20" s="171">
        <f t="shared" si="10"/>
        <v>92.094861660079</v>
      </c>
    </row>
    <row r="21" ht="15.75" spans="1:50">
      <c r="A21" s="149">
        <v>18</v>
      </c>
      <c r="B21" s="150" t="s">
        <v>35</v>
      </c>
      <c r="C21" s="151">
        <v>294</v>
      </c>
      <c r="D21" s="151">
        <v>294</v>
      </c>
      <c r="E21" s="152">
        <f t="shared" si="1"/>
        <v>100</v>
      </c>
      <c r="F21" s="151"/>
      <c r="G21" s="151"/>
      <c r="H21" s="152" t="e">
        <f t="shared" si="11"/>
        <v>#DIV/0!</v>
      </c>
      <c r="I21" s="151">
        <f t="shared" si="0"/>
        <v>294</v>
      </c>
      <c r="J21" s="151">
        <f t="shared" si="0"/>
        <v>294</v>
      </c>
      <c r="K21" s="152">
        <f t="shared" si="2"/>
        <v>100</v>
      </c>
      <c r="L21" s="151">
        <v>75</v>
      </c>
      <c r="M21" s="151"/>
      <c r="N21" s="161">
        <f t="shared" si="12"/>
        <v>0</v>
      </c>
      <c r="O21" s="151"/>
      <c r="P21" s="151">
        <v>70</v>
      </c>
      <c r="Q21" s="161" t="e">
        <f t="shared" si="13"/>
        <v>#DIV/0!</v>
      </c>
      <c r="R21" s="151"/>
      <c r="S21" s="151"/>
      <c r="T21" s="163" t="e">
        <f t="shared" si="14"/>
        <v>#DIV/0!</v>
      </c>
      <c r="U21" s="151"/>
      <c r="V21" s="151"/>
      <c r="W21" s="152" t="e">
        <f t="shared" si="3"/>
        <v>#DIV/0!</v>
      </c>
      <c r="X21" s="151"/>
      <c r="Y21" s="151"/>
      <c r="Z21" s="152" t="e">
        <f t="shared" si="4"/>
        <v>#DIV/0!</v>
      </c>
      <c r="AA21" s="151"/>
      <c r="AB21" s="151"/>
      <c r="AC21" s="165" t="e">
        <f t="shared" si="5"/>
        <v>#DIV/0!</v>
      </c>
      <c r="AD21" s="151"/>
      <c r="AE21" s="151"/>
      <c r="AF21" s="165" t="e">
        <f t="shared" si="6"/>
        <v>#DIV/0!</v>
      </c>
      <c r="AG21" s="151"/>
      <c r="AH21" s="151"/>
      <c r="AI21" s="165" t="e">
        <f t="shared" si="7"/>
        <v>#DIV/0!</v>
      </c>
      <c r="AJ21" s="151"/>
      <c r="AK21" s="151"/>
      <c r="AL21" s="165" t="e">
        <f t="shared" si="8"/>
        <v>#DIV/0!</v>
      </c>
      <c r="AM21" s="151">
        <v>20</v>
      </c>
      <c r="AN21" s="151">
        <v>20</v>
      </c>
      <c r="AO21" s="165"/>
      <c r="AP21" s="151"/>
      <c r="AQ21" s="151"/>
      <c r="AR21" s="165" t="e">
        <f t="shared" si="9"/>
        <v>#DIV/0!</v>
      </c>
      <c r="AS21" s="151"/>
      <c r="AT21" s="151"/>
      <c r="AU21" s="165" t="e">
        <f t="shared" si="15"/>
        <v>#DIV/0!</v>
      </c>
      <c r="AV21" s="168">
        <f t="shared" si="16"/>
        <v>389</v>
      </c>
      <c r="AW21" s="151">
        <f t="shared" si="17"/>
        <v>384</v>
      </c>
      <c r="AX21" s="171">
        <f t="shared" si="10"/>
        <v>98.7146529562982</v>
      </c>
    </row>
    <row r="22" ht="18.75" spans="1:50">
      <c r="A22" s="153"/>
      <c r="B22" s="154" t="s">
        <v>36</v>
      </c>
      <c r="C22" s="155">
        <f>SUM(C4:C21)</f>
        <v>78572</v>
      </c>
      <c r="D22" s="155">
        <f>SUM(D4:D21)</f>
        <v>60145</v>
      </c>
      <c r="E22" s="156">
        <f t="shared" si="1"/>
        <v>76.547625108181</v>
      </c>
      <c r="F22" s="155">
        <f>SUM(F4:F21)</f>
        <v>1507</v>
      </c>
      <c r="G22" s="155">
        <f>SUM(G4:G21)</f>
        <v>1457</v>
      </c>
      <c r="H22" s="156">
        <f t="shared" si="11"/>
        <v>96.6821499668215</v>
      </c>
      <c r="I22" s="155">
        <f>SUM(I4:I21)</f>
        <v>80079</v>
      </c>
      <c r="J22" s="155">
        <f>SUM(J4:J21)</f>
        <v>61602</v>
      </c>
      <c r="K22" s="156">
        <f t="shared" si="2"/>
        <v>76.9265350466414</v>
      </c>
      <c r="L22" s="155">
        <f>SUM(L4:L21)</f>
        <v>1706</v>
      </c>
      <c r="M22" s="155">
        <f>SUM(M4:M21)</f>
        <v>3126</v>
      </c>
      <c r="N22" s="156"/>
      <c r="O22" s="155">
        <f>SUM(O4:O21)</f>
        <v>8028</v>
      </c>
      <c r="P22" s="155">
        <f>SUM(P4:P21)</f>
        <v>12521</v>
      </c>
      <c r="Q22" s="156"/>
      <c r="R22" s="155">
        <f>SUM(R4:R21)</f>
        <v>4476</v>
      </c>
      <c r="S22" s="155">
        <f>SUM(S4:S21)</f>
        <v>5281</v>
      </c>
      <c r="T22" s="164"/>
      <c r="U22" s="155">
        <f>SUM(U4:U21)</f>
        <v>5415</v>
      </c>
      <c r="V22" s="155">
        <f>SUM(V4:V21)</f>
        <v>7171</v>
      </c>
      <c r="W22" s="164"/>
      <c r="X22" s="155">
        <f>SUM(X4:X21)</f>
        <v>10748</v>
      </c>
      <c r="Y22" s="155">
        <f>SUM(Y4:Y21)</f>
        <v>10185</v>
      </c>
      <c r="Z22" s="164">
        <f t="shared" si="4"/>
        <v>94.7618161518422</v>
      </c>
      <c r="AA22" s="155">
        <f>SUM(AA4:AA21)</f>
        <v>11803</v>
      </c>
      <c r="AB22" s="155">
        <f>SUM(AB4:AB21)</f>
        <v>10165</v>
      </c>
      <c r="AC22" s="166">
        <f t="shared" si="5"/>
        <v>86.1221723290689</v>
      </c>
      <c r="AD22" s="155">
        <f>SUM(AD4:AD21)</f>
        <v>10190</v>
      </c>
      <c r="AE22" s="155">
        <f>SUM(AE4:AE21)</f>
        <v>9636</v>
      </c>
      <c r="AF22" s="164">
        <f t="shared" si="6"/>
        <v>94.5632973503435</v>
      </c>
      <c r="AG22" s="155">
        <f>SUM(AG4:AG21)</f>
        <v>930</v>
      </c>
      <c r="AH22" s="155">
        <f>SUM(AH4:AH21)</f>
        <v>1104</v>
      </c>
      <c r="AI22" s="164">
        <f t="shared" si="7"/>
        <v>118.709677419355</v>
      </c>
      <c r="AJ22" s="155">
        <f>SUM(AJ4:AJ21)</f>
        <v>3574</v>
      </c>
      <c r="AK22" s="155">
        <f>SUM(AK4:AK21)</f>
        <v>1448</v>
      </c>
      <c r="AL22" s="164">
        <f t="shared" si="8"/>
        <v>40.5148293228875</v>
      </c>
      <c r="AM22" s="155">
        <f>SUM(AM4:AM21)</f>
        <v>7817</v>
      </c>
      <c r="AN22" s="155">
        <f>SUM(AN4:AN21)</f>
        <v>6917</v>
      </c>
      <c r="AO22" s="164">
        <f>AN22/AM22*100</f>
        <v>88.4866317001407</v>
      </c>
      <c r="AP22" s="155">
        <f>SUM(AP4:AP21)</f>
        <v>0</v>
      </c>
      <c r="AQ22" s="155">
        <f>SUM(AQ4:AQ21)</f>
        <v>0</v>
      </c>
      <c r="AR22" s="164" t="e">
        <f t="shared" si="9"/>
        <v>#DIV/0!</v>
      </c>
      <c r="AS22" s="155">
        <f>SUM(AS4:AS21)</f>
        <v>0</v>
      </c>
      <c r="AT22" s="155">
        <f>SUM(AT4:AT21)</f>
        <v>0</v>
      </c>
      <c r="AU22" s="155" t="e">
        <f>SUM(AU4:AU21)</f>
        <v>#DIV/0!</v>
      </c>
      <c r="AV22" s="154">
        <f t="shared" si="16"/>
        <v>144766</v>
      </c>
      <c r="AW22" s="154">
        <f t="shared" si="17"/>
        <v>129156</v>
      </c>
      <c r="AX22" s="172">
        <f t="shared" si="10"/>
        <v>89.2170813588826</v>
      </c>
    </row>
  </sheetData>
  <mergeCells count="19">
    <mergeCell ref="A1:N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2:A3"/>
    <mergeCell ref="B2:B3"/>
  </mergeCells>
  <pageMargins left="0.236220472440945" right="0.236220472440945" top="0.748031496062992" bottom="0.748031496062992" header="0.31496062992126" footer="0.31496062992126"/>
  <pageSetup paperSize="9" orientation="portrait"/>
  <headerFooter/>
  <rowBreaks count="1" manualBreakCount="1">
    <brk id="342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D80"/>
  <sheetViews>
    <sheetView tabSelected="1" zoomScale="76" zoomScaleNormal="76" workbookViewId="0">
      <pane xSplit="2" ySplit="4" topLeftCell="O5" activePane="bottomRight" state="frozen"/>
      <selection/>
      <selection pane="topRight"/>
      <selection pane="bottomLeft"/>
      <selection pane="bottomRight" activeCell="N36" sqref="N36"/>
    </sheetView>
  </sheetViews>
  <sheetFormatPr defaultColWidth="9" defaultRowHeight="15"/>
  <cols>
    <col min="2" max="2" width="14.4285714285714" customWidth="1"/>
    <col min="3" max="4" width="8.57142857142857" customWidth="1"/>
    <col min="5" max="5" width="7.71428571428571" customWidth="1"/>
    <col min="6" max="6" width="8.42857142857143" customWidth="1"/>
    <col min="7" max="7" width="8.14285714285714" customWidth="1"/>
    <col min="8" max="8" width="7.85714285714286" customWidth="1"/>
    <col min="9" max="10" width="7.57142857142857" hidden="1" customWidth="1"/>
    <col min="11" max="11" width="7" hidden="1" customWidth="1"/>
    <col min="12" max="12" width="8.57142857142857" customWidth="1"/>
    <col min="13" max="13" width="8.85714285714286" customWidth="1"/>
    <col min="14" max="14" width="7.85714285714286" customWidth="1"/>
    <col min="15" max="15" width="8.42857142857143" customWidth="1"/>
    <col min="16" max="16" width="10.1428571428571" customWidth="1"/>
    <col min="17" max="22" width="8.42857142857143" customWidth="1"/>
    <col min="23" max="23" width="9.14285714285714" customWidth="1"/>
    <col min="24" max="24" width="8.57142857142857" customWidth="1"/>
    <col min="25" max="25" width="8.42857142857143" customWidth="1"/>
    <col min="26" max="26" width="10.1428571428571" customWidth="1"/>
    <col min="27" max="38" width="8.42857142857143" customWidth="1"/>
    <col min="39" max="39" width="10.1428571428571" customWidth="1"/>
    <col min="40" max="41" width="8.42857142857143" customWidth="1"/>
    <col min="42" max="42" width="9.42857142857143" customWidth="1"/>
    <col min="43" max="43" width="8.42857142857143" customWidth="1"/>
    <col min="44" max="44" width="8.85714285714286" customWidth="1"/>
    <col min="45" max="45" width="10.2857142857143" hidden="1" customWidth="1"/>
    <col min="46" max="50" width="9" hidden="1" customWidth="1"/>
    <col min="51" max="51" width="12.8571428571429" customWidth="1"/>
    <col min="52" max="52" width="10.8571428571429" customWidth="1"/>
    <col min="53" max="53" width="8.42857142857143" customWidth="1"/>
    <col min="54" max="54" width="11.4285714285714" customWidth="1"/>
    <col min="55" max="55" width="11.8571428571429" customWidth="1"/>
    <col min="56" max="56" width="8.42857142857143" customWidth="1"/>
  </cols>
  <sheetData>
    <row r="1" ht="48" customHeight="1" spans="1:56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ht="19.5" spans="1:56">
      <c r="A2" s="3" t="s">
        <v>38</v>
      </c>
      <c r="B2" s="4" t="s">
        <v>39</v>
      </c>
      <c r="C2" s="5" t="s">
        <v>40</v>
      </c>
      <c r="D2" s="5"/>
      <c r="E2" s="5"/>
      <c r="F2" s="5"/>
      <c r="G2" s="5"/>
      <c r="H2" s="5"/>
      <c r="I2" s="5"/>
      <c r="J2" s="5"/>
      <c r="K2" s="5"/>
      <c r="L2" s="5"/>
      <c r="M2" s="5"/>
      <c r="N2" s="29"/>
      <c r="O2" s="30" t="s">
        <v>41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75"/>
      <c r="AZ2" s="75"/>
      <c r="BA2" s="76"/>
      <c r="BB2" s="77" t="s">
        <v>42</v>
      </c>
      <c r="BC2" s="78"/>
      <c r="BD2" s="79"/>
    </row>
    <row r="3" ht="27.75" customHeight="1" spans="1:56">
      <c r="A3" s="6"/>
      <c r="B3" s="4"/>
      <c r="C3" s="7" t="s">
        <v>43</v>
      </c>
      <c r="D3" s="7"/>
      <c r="E3" s="7"/>
      <c r="F3" s="7" t="s">
        <v>44</v>
      </c>
      <c r="G3" s="7"/>
      <c r="H3" s="7"/>
      <c r="I3" s="31" t="s">
        <v>45</v>
      </c>
      <c r="J3" s="31"/>
      <c r="K3" s="31"/>
      <c r="L3" s="32" t="s">
        <v>46</v>
      </c>
      <c r="M3" s="33"/>
      <c r="N3" s="33"/>
      <c r="O3" s="34" t="s">
        <v>47</v>
      </c>
      <c r="P3" s="35"/>
      <c r="Q3" s="51"/>
      <c r="R3" s="52" t="s">
        <v>48</v>
      </c>
      <c r="S3" s="53"/>
      <c r="T3" s="53"/>
      <c r="U3" s="54" t="s">
        <v>5</v>
      </c>
      <c r="V3" s="53"/>
      <c r="W3" s="53"/>
      <c r="X3" s="52" t="s">
        <v>6</v>
      </c>
      <c r="Y3" s="53"/>
      <c r="Z3" s="53"/>
      <c r="AA3" s="52" t="s">
        <v>49</v>
      </c>
      <c r="AB3" s="53"/>
      <c r="AC3" s="53"/>
      <c r="AD3" s="52" t="s">
        <v>8</v>
      </c>
      <c r="AE3" s="53"/>
      <c r="AF3" s="53"/>
      <c r="AG3" s="52" t="s">
        <v>9</v>
      </c>
      <c r="AH3" s="53"/>
      <c r="AI3" s="53"/>
      <c r="AJ3" s="52" t="s">
        <v>10</v>
      </c>
      <c r="AK3" s="53"/>
      <c r="AL3" s="53"/>
      <c r="AM3" s="52" t="s">
        <v>50</v>
      </c>
      <c r="AN3" s="53"/>
      <c r="AO3" s="53"/>
      <c r="AP3" s="52" t="s">
        <v>11</v>
      </c>
      <c r="AQ3" s="53"/>
      <c r="AR3" s="53"/>
      <c r="AS3" s="52" t="s">
        <v>51</v>
      </c>
      <c r="AT3" s="53"/>
      <c r="AU3" s="53"/>
      <c r="AV3" s="52" t="s">
        <v>52</v>
      </c>
      <c r="AW3" s="53"/>
      <c r="AX3" s="53"/>
      <c r="AY3" s="32" t="s">
        <v>53</v>
      </c>
      <c r="AZ3" s="33"/>
      <c r="BA3" s="80"/>
      <c r="BB3" s="81"/>
      <c r="BC3" s="82"/>
      <c r="BD3" s="83"/>
    </row>
    <row r="4" ht="63.75" customHeight="1" spans="1:56">
      <c r="A4" s="6"/>
      <c r="B4" s="8" t="s">
        <v>54</v>
      </c>
      <c r="C4" s="9" t="s">
        <v>15</v>
      </c>
      <c r="D4" s="10" t="s">
        <v>16</v>
      </c>
      <c r="E4" s="10" t="s">
        <v>55</v>
      </c>
      <c r="F4" s="10" t="s">
        <v>15</v>
      </c>
      <c r="G4" s="10" t="s">
        <v>16</v>
      </c>
      <c r="H4" s="10" t="s">
        <v>55</v>
      </c>
      <c r="I4" s="10" t="s">
        <v>15</v>
      </c>
      <c r="J4" s="10" t="s">
        <v>16</v>
      </c>
      <c r="K4" s="36" t="s">
        <v>55</v>
      </c>
      <c r="L4" s="37" t="s">
        <v>15</v>
      </c>
      <c r="M4" s="38" t="s">
        <v>16</v>
      </c>
      <c r="N4" s="39" t="s">
        <v>55</v>
      </c>
      <c r="O4" s="9" t="s">
        <v>15</v>
      </c>
      <c r="P4" s="10" t="s">
        <v>16</v>
      </c>
      <c r="Q4" s="10" t="s">
        <v>55</v>
      </c>
      <c r="R4" s="10" t="s">
        <v>15</v>
      </c>
      <c r="S4" s="10" t="s">
        <v>16</v>
      </c>
      <c r="T4" s="10" t="s">
        <v>55</v>
      </c>
      <c r="U4" s="10" t="s">
        <v>15</v>
      </c>
      <c r="V4" s="10" t="s">
        <v>16</v>
      </c>
      <c r="W4" s="36" t="s">
        <v>55</v>
      </c>
      <c r="X4" s="55" t="s">
        <v>15</v>
      </c>
      <c r="Y4" s="55" t="s">
        <v>16</v>
      </c>
      <c r="Z4" s="55" t="s">
        <v>55</v>
      </c>
      <c r="AA4" s="55" t="s">
        <v>15</v>
      </c>
      <c r="AB4" s="55" t="s">
        <v>16</v>
      </c>
      <c r="AC4" s="55" t="s">
        <v>55</v>
      </c>
      <c r="AD4" s="9" t="s">
        <v>15</v>
      </c>
      <c r="AE4" s="10" t="s">
        <v>16</v>
      </c>
      <c r="AF4" s="10" t="s">
        <v>55</v>
      </c>
      <c r="AG4" s="9" t="s">
        <v>15</v>
      </c>
      <c r="AH4" s="10" t="s">
        <v>16</v>
      </c>
      <c r="AI4" s="10" t="s">
        <v>55</v>
      </c>
      <c r="AJ4" s="9" t="s">
        <v>15</v>
      </c>
      <c r="AK4" s="10" t="s">
        <v>16</v>
      </c>
      <c r="AL4" s="10" t="s">
        <v>55</v>
      </c>
      <c r="AM4" s="9" t="s">
        <v>15</v>
      </c>
      <c r="AN4" s="10" t="s">
        <v>16</v>
      </c>
      <c r="AO4" s="10" t="s">
        <v>55</v>
      </c>
      <c r="AP4" s="9" t="s">
        <v>15</v>
      </c>
      <c r="AQ4" s="10" t="s">
        <v>16</v>
      </c>
      <c r="AR4" s="10" t="s">
        <v>55</v>
      </c>
      <c r="AS4" s="9" t="s">
        <v>15</v>
      </c>
      <c r="AT4" s="10" t="s">
        <v>16</v>
      </c>
      <c r="AU4" s="10" t="s">
        <v>55</v>
      </c>
      <c r="AV4" s="9" t="s">
        <v>15</v>
      </c>
      <c r="AW4" s="10" t="s">
        <v>16</v>
      </c>
      <c r="AX4" s="10" t="s">
        <v>55</v>
      </c>
      <c r="AY4" s="84" t="s">
        <v>15</v>
      </c>
      <c r="AZ4" s="38" t="s">
        <v>16</v>
      </c>
      <c r="BA4" s="39" t="s">
        <v>55</v>
      </c>
      <c r="BB4" s="85" t="s">
        <v>15</v>
      </c>
      <c r="BC4" s="86" t="s">
        <v>16</v>
      </c>
      <c r="BD4" s="86" t="s">
        <v>55</v>
      </c>
    </row>
    <row r="5" ht="18.75" spans="1:56">
      <c r="A5" s="11" t="s">
        <v>56</v>
      </c>
      <c r="B5" s="12" t="s">
        <v>57</v>
      </c>
      <c r="C5" s="13">
        <f>C6+C7+C8+C9</f>
        <v>9727</v>
      </c>
      <c r="D5" s="14">
        <f>D6+D7+D8+D9</f>
        <v>6837</v>
      </c>
      <c r="E5" s="15">
        <f>D5/C5*100</f>
        <v>70.2888866042973</v>
      </c>
      <c r="F5" s="16">
        <f>F6+F7+F8+F9</f>
        <v>0</v>
      </c>
      <c r="G5" s="16">
        <f>G6+G7+G8+G9</f>
        <v>0</v>
      </c>
      <c r="H5" s="17" t="e">
        <f>G5/F5*100</f>
        <v>#DIV/0!</v>
      </c>
      <c r="I5" s="16"/>
      <c r="J5" s="16"/>
      <c r="K5" s="40"/>
      <c r="L5" s="41">
        <f>C5+F5+I5</f>
        <v>9727</v>
      </c>
      <c r="M5" s="16">
        <f>D5+G5+J5</f>
        <v>6837</v>
      </c>
      <c r="N5" s="42">
        <f>M5/L5*100</f>
        <v>70.2888866042973</v>
      </c>
      <c r="O5" s="13">
        <f>O6+O7+O8+O9</f>
        <v>605</v>
      </c>
      <c r="P5" s="16">
        <f>P6+P7+P8+P9</f>
        <v>500</v>
      </c>
      <c r="Q5" s="17">
        <f>P5/O5*100</f>
        <v>82.6446280991736</v>
      </c>
      <c r="R5" s="46">
        <f>R6+R7+R8+R9</f>
        <v>0</v>
      </c>
      <c r="S5" s="46">
        <f>S6+S7+S8+S9</f>
        <v>981</v>
      </c>
      <c r="T5" s="56" t="e">
        <f>S5/R5*100</f>
        <v>#DIV/0!</v>
      </c>
      <c r="U5" s="46">
        <f>U6+U7+U8+U9</f>
        <v>325</v>
      </c>
      <c r="V5" s="46">
        <f>V6+V7+V8+V9</f>
        <v>1114</v>
      </c>
      <c r="W5" s="56">
        <f>V5/U5*100</f>
        <v>342.769230769231</v>
      </c>
      <c r="X5" s="46">
        <f>X6+X7+X8+X9</f>
        <v>640</v>
      </c>
      <c r="Y5" s="46">
        <f>Y6+Y7+Y8+Y9</f>
        <v>1675</v>
      </c>
      <c r="Z5" s="56">
        <f>Y5/X5*100</f>
        <v>261.71875</v>
      </c>
      <c r="AA5" s="16">
        <f>AA6+AA7+AA8+AA9</f>
        <v>2236</v>
      </c>
      <c r="AB5" s="16">
        <f>AB6+AB7+AB8+AB9</f>
        <v>1956</v>
      </c>
      <c r="AC5" s="17">
        <f>AB5/AA5*100</f>
        <v>87.4776386404293</v>
      </c>
      <c r="AD5" s="13">
        <f>AD6+AD7+AD8+AD9</f>
        <v>313</v>
      </c>
      <c r="AE5" s="13">
        <f>AE6+AE7+AE8+AE9</f>
        <v>348</v>
      </c>
      <c r="AF5" s="17">
        <f>AE5/AD5*100</f>
        <v>111.182108626198</v>
      </c>
      <c r="AG5" s="13">
        <f>AG6+AG7+AG8+AG9</f>
        <v>2026</v>
      </c>
      <c r="AH5" s="13">
        <f>AH6+AH7+AH8+AH9</f>
        <v>2226</v>
      </c>
      <c r="AI5" s="63">
        <f>AH5/AG5*100</f>
        <v>109.871668311945</v>
      </c>
      <c r="AJ5" s="63">
        <f>AJ6+AJ7+AJ8+AJ9</f>
        <v>350</v>
      </c>
      <c r="AK5" s="63">
        <f>AK6+AK7+AK8+AK9</f>
        <v>446</v>
      </c>
      <c r="AL5" s="63">
        <f>AK5/AJ5*100</f>
        <v>127.428571428571</v>
      </c>
      <c r="AM5" s="63">
        <f>AM6+AM7+AM8+AM9</f>
        <v>320</v>
      </c>
      <c r="AN5" s="63">
        <f>AN6+AN7+AN8+AN9</f>
        <v>55</v>
      </c>
      <c r="AO5" s="63">
        <f>AN5/AM5*100</f>
        <v>17.1875</v>
      </c>
      <c r="AP5" s="63">
        <f>AP6+AP7+AP8+AP9</f>
        <v>2526</v>
      </c>
      <c r="AQ5" s="63">
        <f>AQ6+AQ7+AQ8+AQ9</f>
        <v>2226</v>
      </c>
      <c r="AR5" s="63">
        <f>AQ5/AP5*100</f>
        <v>88.1235154394299</v>
      </c>
      <c r="AS5" s="13">
        <f>AS6+AS7+AS8+AS9</f>
        <v>0</v>
      </c>
      <c r="AT5" s="13">
        <f>AT6+AT7+AT8+AT9</f>
        <v>0</v>
      </c>
      <c r="AU5" s="63" t="e">
        <f>AT5/AS5*100</f>
        <v>#DIV/0!</v>
      </c>
      <c r="AV5" s="13">
        <f>AV6+AV7+AV8+AV9</f>
        <v>0</v>
      </c>
      <c r="AW5" s="13">
        <f>AW6+AW7+AW8+AW9</f>
        <v>0</v>
      </c>
      <c r="AX5" s="63" t="e">
        <f>AW5/AV5*100</f>
        <v>#DIV/0!</v>
      </c>
      <c r="AY5" s="13">
        <f>O5+R5+U5+AA5+AD5+AG5+AJ5+X5+AM5+AS5+AP5+AV5</f>
        <v>9341</v>
      </c>
      <c r="AZ5" s="16">
        <f>P5+S5+V5+AB5+AE5+AH5+AK5+AN5+AQ5+Y5+AT5+AW5</f>
        <v>11527</v>
      </c>
      <c r="BA5" s="48">
        <f>AZ5/AY5*100</f>
        <v>123.402205331335</v>
      </c>
      <c r="BB5" s="87">
        <f>AY5+L5</f>
        <v>19068</v>
      </c>
      <c r="BC5" s="88">
        <f>AZ5+M5</f>
        <v>18364</v>
      </c>
      <c r="BD5" s="89">
        <f>BC5/BB5*100</f>
        <v>96.3079504929725</v>
      </c>
    </row>
    <row r="6" ht="18.75" spans="1:56">
      <c r="A6" s="11"/>
      <c r="B6" s="18" t="s">
        <v>58</v>
      </c>
      <c r="C6" s="19">
        <v>874</v>
      </c>
      <c r="D6" s="20">
        <v>816</v>
      </c>
      <c r="E6" s="21">
        <f>D6/C6*100</f>
        <v>93.3638443935927</v>
      </c>
      <c r="F6" s="20"/>
      <c r="G6" s="20"/>
      <c r="H6" s="20"/>
      <c r="I6" s="22"/>
      <c r="J6" s="22"/>
      <c r="K6" s="43"/>
      <c r="L6" s="44">
        <f t="shared" ref="L6:L69" si="0">C6+F6+I6</f>
        <v>874</v>
      </c>
      <c r="M6" s="20">
        <f t="shared" ref="M6:M69" si="1">D6+G6+J6</f>
        <v>816</v>
      </c>
      <c r="N6" s="45">
        <f t="shared" ref="N6:N69" si="2">M6/L6*100</f>
        <v>93.3638443935927</v>
      </c>
      <c r="O6" s="19">
        <v>41</v>
      </c>
      <c r="P6" s="20"/>
      <c r="Q6" s="21">
        <f t="shared" ref="Q6:Q69" si="3">P6/O6*100</f>
        <v>0</v>
      </c>
      <c r="R6" s="22"/>
      <c r="S6" s="22">
        <v>28</v>
      </c>
      <c r="T6" s="57" t="e">
        <f t="shared" ref="T6:T10" si="4">S6/R6*100</f>
        <v>#DIV/0!</v>
      </c>
      <c r="U6" s="22"/>
      <c r="V6" s="22"/>
      <c r="W6" s="58" t="e">
        <f t="shared" ref="W6:W10" si="5">V6/U6*100</f>
        <v>#DIV/0!</v>
      </c>
      <c r="X6" s="22"/>
      <c r="Y6" s="22"/>
      <c r="Z6" s="57" t="e">
        <f t="shared" ref="Z6:Z10" si="6">Y6/X6*100</f>
        <v>#DIV/0!</v>
      </c>
      <c r="AA6" s="20">
        <v>77</v>
      </c>
      <c r="AB6" s="26">
        <v>77</v>
      </c>
      <c r="AC6" s="61">
        <f>AB6/AA6*100</f>
        <v>100</v>
      </c>
      <c r="AD6" s="19"/>
      <c r="AE6" s="26"/>
      <c r="AF6" s="21" t="e">
        <f>AE6/AD6*100</f>
        <v>#DIV/0!</v>
      </c>
      <c r="AG6" s="26">
        <v>77</v>
      </c>
      <c r="AH6" s="26">
        <v>97</v>
      </c>
      <c r="AI6" s="21">
        <f t="shared" ref="AI6:AI12" si="7">AH6/AG6*100</f>
        <v>125.974025974026</v>
      </c>
      <c r="AJ6" s="26">
        <v>77</v>
      </c>
      <c r="AK6" s="26">
        <v>77</v>
      </c>
      <c r="AL6" s="26">
        <f>AK6/AJ6*100</f>
        <v>100</v>
      </c>
      <c r="AM6" s="26">
        <v>30</v>
      </c>
      <c r="AN6" s="26"/>
      <c r="AO6" s="26">
        <f>AN6/AM6*100</f>
        <v>0</v>
      </c>
      <c r="AP6" s="26">
        <v>66</v>
      </c>
      <c r="AQ6" s="26">
        <v>56</v>
      </c>
      <c r="AR6" s="69">
        <f t="shared" ref="AR6:AR69" si="8">AQ6/AP6*100</f>
        <v>84.8484848484848</v>
      </c>
      <c r="AS6" s="70"/>
      <c r="AT6" s="70"/>
      <c r="AU6" s="69" t="e">
        <f>AT6/AS6*100</f>
        <v>#DIV/0!</v>
      </c>
      <c r="AV6" s="69"/>
      <c r="AW6" s="69"/>
      <c r="AX6" s="69" t="e">
        <f>AW6/AV6*100</f>
        <v>#DIV/0!</v>
      </c>
      <c r="AY6" s="70">
        <f>O6+R6+U6+AA6+AD6+AG6+AJ6+X6+AM6+AS6+AP6+AV6</f>
        <v>368</v>
      </c>
      <c r="AZ6" s="90">
        <f>P6+S6+V6+AB6+AE6+AH6+AK6+AN6+AQ6+Y6+AT6+AW6</f>
        <v>335</v>
      </c>
      <c r="BA6" s="49">
        <f t="shared" ref="BA6:BA69" si="9">AZ6/AY6*100</f>
        <v>91.0326086956522</v>
      </c>
      <c r="BB6" s="91">
        <f>AY6+L6</f>
        <v>1242</v>
      </c>
      <c r="BC6" s="92">
        <f t="shared" ref="BC6:BC69" si="10">AZ6+M6</f>
        <v>1151</v>
      </c>
      <c r="BD6" s="93">
        <f t="shared" ref="BD6:BD69" si="11">BC6/BB6*100</f>
        <v>92.6731078904992</v>
      </c>
    </row>
    <row r="7" ht="18.75" spans="1:56">
      <c r="A7" s="11"/>
      <c r="B7" s="18" t="s">
        <v>59</v>
      </c>
      <c r="C7" s="19">
        <v>1316</v>
      </c>
      <c r="D7" s="20">
        <v>806</v>
      </c>
      <c r="E7" s="21">
        <f t="shared" ref="E7:E69" si="12">D7/C7*100</f>
        <v>61.2462006079027</v>
      </c>
      <c r="F7" s="20"/>
      <c r="G7" s="20"/>
      <c r="H7" s="20"/>
      <c r="I7" s="22"/>
      <c r="J7" s="22"/>
      <c r="K7" s="43"/>
      <c r="L7" s="44">
        <f t="shared" si="0"/>
        <v>1316</v>
      </c>
      <c r="M7" s="20">
        <f t="shared" si="1"/>
        <v>806</v>
      </c>
      <c r="N7" s="45">
        <f t="shared" si="2"/>
        <v>61.2462006079027</v>
      </c>
      <c r="O7" s="19">
        <v>95</v>
      </c>
      <c r="P7" s="20"/>
      <c r="Q7" s="21">
        <f t="shared" si="3"/>
        <v>0</v>
      </c>
      <c r="R7" s="22"/>
      <c r="S7" s="22">
        <v>353</v>
      </c>
      <c r="T7" s="57" t="e">
        <f t="shared" si="4"/>
        <v>#DIV/0!</v>
      </c>
      <c r="U7" s="22"/>
      <c r="V7" s="22"/>
      <c r="W7" s="58" t="e">
        <f t="shared" si="5"/>
        <v>#DIV/0!</v>
      </c>
      <c r="X7" s="22"/>
      <c r="Y7" s="22">
        <v>165</v>
      </c>
      <c r="Z7" s="62" t="e">
        <f t="shared" si="6"/>
        <v>#DIV/0!</v>
      </c>
      <c r="AA7" s="20">
        <v>183</v>
      </c>
      <c r="AB7" s="26">
        <v>183</v>
      </c>
      <c r="AC7" s="61">
        <f t="shared" ref="AC7:AC10" si="13">AB7/AA7*100</f>
        <v>100</v>
      </c>
      <c r="AD7" s="19">
        <v>25</v>
      </c>
      <c r="AE7" s="26">
        <v>25</v>
      </c>
      <c r="AF7" s="21">
        <f t="shared" ref="AF7:AF70" si="14">AE7/AD7*100</f>
        <v>100</v>
      </c>
      <c r="AG7" s="26">
        <v>149</v>
      </c>
      <c r="AH7" s="26">
        <v>229</v>
      </c>
      <c r="AI7" s="21">
        <f t="shared" si="7"/>
        <v>153.691275167785</v>
      </c>
      <c r="AJ7" s="26">
        <v>99</v>
      </c>
      <c r="AK7" s="26">
        <v>99</v>
      </c>
      <c r="AL7" s="26">
        <f t="shared" ref="AL7:AL11" si="15">AK7/AJ7*100</f>
        <v>100</v>
      </c>
      <c r="AM7" s="26">
        <v>85</v>
      </c>
      <c r="AN7" s="26"/>
      <c r="AO7" s="26">
        <f t="shared" ref="AO7:AO11" si="16">AN7/AM7*100</f>
        <v>0</v>
      </c>
      <c r="AP7" s="26">
        <v>428</v>
      </c>
      <c r="AQ7" s="26">
        <v>276</v>
      </c>
      <c r="AR7" s="69">
        <f t="shared" si="8"/>
        <v>64.4859813084112</v>
      </c>
      <c r="AS7" s="70"/>
      <c r="AT7" s="70"/>
      <c r="AU7" s="69" t="e">
        <f t="shared" ref="AU7:AU70" si="17">AT7/AS7*100</f>
        <v>#DIV/0!</v>
      </c>
      <c r="AV7" s="69"/>
      <c r="AW7" s="69"/>
      <c r="AX7" s="69" t="e">
        <f t="shared" ref="AX7:AX70" si="18">AW7/AV7*100</f>
        <v>#DIV/0!</v>
      </c>
      <c r="AY7" s="70">
        <f t="shared" ref="AY7:AY70" si="19">O7+R7+U7+AA7+AD7+AG7+AJ7+X7+AM7+AS7+AP7+AV7</f>
        <v>1064</v>
      </c>
      <c r="AZ7" s="90">
        <f>P7+S7+V7+AB7+AE7+AH7+AK7+AN7+AQ7+Y7+AT7+AW7</f>
        <v>1330</v>
      </c>
      <c r="BA7" s="49">
        <f t="shared" si="9"/>
        <v>125</v>
      </c>
      <c r="BB7" s="91">
        <f t="shared" ref="BB7:BB69" si="20">AY7+L7</f>
        <v>2380</v>
      </c>
      <c r="BC7" s="92">
        <f t="shared" si="10"/>
        <v>2136</v>
      </c>
      <c r="BD7" s="93">
        <f t="shared" si="11"/>
        <v>89.7478991596639</v>
      </c>
    </row>
    <row r="8" ht="18.75" spans="1:56">
      <c r="A8" s="11"/>
      <c r="B8" s="18" t="s">
        <v>60</v>
      </c>
      <c r="C8" s="19">
        <v>4195</v>
      </c>
      <c r="D8" s="20">
        <v>2992</v>
      </c>
      <c r="E8" s="21">
        <f t="shared" si="12"/>
        <v>71.3230035756853</v>
      </c>
      <c r="F8" s="20"/>
      <c r="G8" s="20"/>
      <c r="H8" s="20" t="e">
        <f>G8/F8*100</f>
        <v>#DIV/0!</v>
      </c>
      <c r="I8" s="22"/>
      <c r="J8" s="22"/>
      <c r="K8" s="43"/>
      <c r="L8" s="44">
        <f t="shared" si="0"/>
        <v>4195</v>
      </c>
      <c r="M8" s="20">
        <f t="shared" si="1"/>
        <v>2992</v>
      </c>
      <c r="N8" s="45">
        <f t="shared" si="2"/>
        <v>71.3230035756853</v>
      </c>
      <c r="O8" s="19">
        <v>238</v>
      </c>
      <c r="P8" s="20">
        <v>200</v>
      </c>
      <c r="Q8" s="21">
        <f t="shared" si="3"/>
        <v>84.0336134453782</v>
      </c>
      <c r="R8" s="22"/>
      <c r="S8" s="22">
        <v>319</v>
      </c>
      <c r="T8" s="57" t="e">
        <f t="shared" si="4"/>
        <v>#DIV/0!</v>
      </c>
      <c r="U8" s="22">
        <v>255</v>
      </c>
      <c r="V8" s="22">
        <v>803</v>
      </c>
      <c r="W8" s="58">
        <f t="shared" si="5"/>
        <v>314.901960784314</v>
      </c>
      <c r="X8" s="22">
        <v>210</v>
      </c>
      <c r="Y8" s="22">
        <v>550</v>
      </c>
      <c r="Z8" s="62">
        <f t="shared" si="6"/>
        <v>261.904761904762</v>
      </c>
      <c r="AA8" s="20">
        <v>756</v>
      </c>
      <c r="AB8" s="26">
        <v>481</v>
      </c>
      <c r="AC8" s="61">
        <f t="shared" si="13"/>
        <v>63.6243386243386</v>
      </c>
      <c r="AD8" s="19">
        <v>50</v>
      </c>
      <c r="AE8" s="26">
        <v>88</v>
      </c>
      <c r="AF8" s="21">
        <f t="shared" si="14"/>
        <v>176</v>
      </c>
      <c r="AG8" s="26">
        <v>515</v>
      </c>
      <c r="AH8" s="26">
        <v>715</v>
      </c>
      <c r="AI8" s="21">
        <f t="shared" si="7"/>
        <v>138.834951456311</v>
      </c>
      <c r="AJ8" s="26"/>
      <c r="AK8" s="26">
        <v>30</v>
      </c>
      <c r="AL8" s="26" t="e">
        <f t="shared" si="15"/>
        <v>#DIV/0!</v>
      </c>
      <c r="AM8" s="26">
        <v>85</v>
      </c>
      <c r="AN8" s="26"/>
      <c r="AO8" s="26">
        <f t="shared" si="16"/>
        <v>0</v>
      </c>
      <c r="AP8" s="26">
        <v>1732</v>
      </c>
      <c r="AQ8" s="26">
        <v>1584</v>
      </c>
      <c r="AR8" s="69">
        <f t="shared" si="8"/>
        <v>91.4549653579677</v>
      </c>
      <c r="AS8" s="70"/>
      <c r="AT8" s="70"/>
      <c r="AU8" s="69" t="e">
        <f t="shared" si="17"/>
        <v>#DIV/0!</v>
      </c>
      <c r="AV8" s="69"/>
      <c r="AW8" s="69"/>
      <c r="AX8" s="69" t="e">
        <f t="shared" si="18"/>
        <v>#DIV/0!</v>
      </c>
      <c r="AY8" s="70">
        <f t="shared" si="19"/>
        <v>3841</v>
      </c>
      <c r="AZ8" s="90">
        <f t="shared" ref="AZ8:AZ71" si="21">P8+S8+V8+AB8+AE8+AH8+AK8+AN8+AQ8+Y8+AT8+AW8</f>
        <v>4770</v>
      </c>
      <c r="BA8" s="49">
        <f t="shared" si="9"/>
        <v>124.186409789117</v>
      </c>
      <c r="BB8" s="91">
        <f t="shared" si="20"/>
        <v>8036</v>
      </c>
      <c r="BC8" s="92">
        <f t="shared" si="10"/>
        <v>7762</v>
      </c>
      <c r="BD8" s="93">
        <f t="shared" si="11"/>
        <v>96.590343454455</v>
      </c>
    </row>
    <row r="9" ht="18.75" spans="1:56">
      <c r="A9" s="11"/>
      <c r="B9" s="18" t="s">
        <v>61</v>
      </c>
      <c r="C9" s="19">
        <v>3342</v>
      </c>
      <c r="D9" s="20">
        <v>2223</v>
      </c>
      <c r="E9" s="21">
        <f t="shared" si="12"/>
        <v>66.5170556552962</v>
      </c>
      <c r="F9" s="20"/>
      <c r="G9" s="20"/>
      <c r="H9" s="20" t="e">
        <f>G9/F9*100</f>
        <v>#DIV/0!</v>
      </c>
      <c r="I9" s="22"/>
      <c r="J9" s="22"/>
      <c r="K9" s="43"/>
      <c r="L9" s="44">
        <f t="shared" si="0"/>
        <v>3342</v>
      </c>
      <c r="M9" s="20">
        <f t="shared" si="1"/>
        <v>2223</v>
      </c>
      <c r="N9" s="45">
        <f t="shared" si="2"/>
        <v>66.5170556552962</v>
      </c>
      <c r="O9" s="19">
        <v>231</v>
      </c>
      <c r="P9" s="20">
        <v>300</v>
      </c>
      <c r="Q9" s="21">
        <f t="shared" si="3"/>
        <v>129.87012987013</v>
      </c>
      <c r="R9" s="22"/>
      <c r="S9" s="22">
        <v>281</v>
      </c>
      <c r="T9" s="57" t="e">
        <f t="shared" si="4"/>
        <v>#DIV/0!</v>
      </c>
      <c r="U9" s="22">
        <v>70</v>
      </c>
      <c r="V9" s="22">
        <v>311</v>
      </c>
      <c r="W9" s="58">
        <f t="shared" si="5"/>
        <v>444.285714285714</v>
      </c>
      <c r="X9" s="22">
        <v>430</v>
      </c>
      <c r="Y9" s="22">
        <v>960</v>
      </c>
      <c r="Z9" s="62">
        <f t="shared" si="6"/>
        <v>223.255813953488</v>
      </c>
      <c r="AA9" s="20">
        <v>1220</v>
      </c>
      <c r="AB9" s="26">
        <v>1215</v>
      </c>
      <c r="AC9" s="61">
        <f t="shared" si="13"/>
        <v>99.5901639344262</v>
      </c>
      <c r="AD9" s="19">
        <v>238</v>
      </c>
      <c r="AE9" s="19">
        <v>235</v>
      </c>
      <c r="AF9" s="21">
        <f t="shared" si="14"/>
        <v>98.7394957983193</v>
      </c>
      <c r="AG9" s="26">
        <v>1285</v>
      </c>
      <c r="AH9" s="26">
        <v>1185</v>
      </c>
      <c r="AI9" s="21">
        <f t="shared" si="7"/>
        <v>92.2178988326848</v>
      </c>
      <c r="AJ9" s="26">
        <v>174</v>
      </c>
      <c r="AK9" s="26">
        <v>240</v>
      </c>
      <c r="AL9" s="26">
        <f t="shared" si="15"/>
        <v>137.931034482759</v>
      </c>
      <c r="AM9" s="26">
        <v>120</v>
      </c>
      <c r="AN9" s="26">
        <v>55</v>
      </c>
      <c r="AO9" s="26">
        <f t="shared" si="16"/>
        <v>45.8333333333333</v>
      </c>
      <c r="AP9" s="26">
        <v>300</v>
      </c>
      <c r="AQ9" s="26">
        <v>310</v>
      </c>
      <c r="AR9" s="69">
        <f t="shared" si="8"/>
        <v>103.333333333333</v>
      </c>
      <c r="AS9" s="70"/>
      <c r="AT9" s="70"/>
      <c r="AU9" s="69" t="e">
        <f t="shared" si="17"/>
        <v>#DIV/0!</v>
      </c>
      <c r="AV9" s="69"/>
      <c r="AW9" s="69"/>
      <c r="AX9" s="69" t="e">
        <f t="shared" si="18"/>
        <v>#DIV/0!</v>
      </c>
      <c r="AY9" s="70">
        <f t="shared" si="19"/>
        <v>4068</v>
      </c>
      <c r="AZ9" s="90">
        <f t="shared" si="21"/>
        <v>5092</v>
      </c>
      <c r="BA9" s="49">
        <f t="shared" si="9"/>
        <v>125.172074729597</v>
      </c>
      <c r="BB9" s="91">
        <f t="shared" si="20"/>
        <v>7410</v>
      </c>
      <c r="BC9" s="92">
        <f t="shared" si="10"/>
        <v>7315</v>
      </c>
      <c r="BD9" s="93">
        <f t="shared" si="11"/>
        <v>98.7179487179487</v>
      </c>
    </row>
    <row r="10" ht="18.75" spans="1:56">
      <c r="A10" s="11"/>
      <c r="B10" s="12" t="s">
        <v>62</v>
      </c>
      <c r="C10" s="13">
        <f>C11+C12+C13+C14</f>
        <v>2896</v>
      </c>
      <c r="D10" s="16">
        <f>D11+D12+D13+D14</f>
        <v>2614</v>
      </c>
      <c r="E10" s="17">
        <f t="shared" si="12"/>
        <v>90.2624309392265</v>
      </c>
      <c r="F10" s="16"/>
      <c r="G10" s="16"/>
      <c r="H10" s="16"/>
      <c r="I10" s="46"/>
      <c r="J10" s="46"/>
      <c r="K10" s="47"/>
      <c r="L10" s="41">
        <f t="shared" si="0"/>
        <v>2896</v>
      </c>
      <c r="M10" s="16">
        <f t="shared" si="1"/>
        <v>2614</v>
      </c>
      <c r="N10" s="42">
        <f t="shared" si="2"/>
        <v>90.2624309392265</v>
      </c>
      <c r="O10" s="13">
        <f>O11+O12+O13+O14</f>
        <v>380</v>
      </c>
      <c r="P10" s="16">
        <f>P11+P12+P13+P14</f>
        <v>360</v>
      </c>
      <c r="Q10" s="17">
        <f t="shared" si="3"/>
        <v>94.7368421052632</v>
      </c>
      <c r="R10" s="46">
        <f>R11+R12+R13+R14</f>
        <v>60</v>
      </c>
      <c r="S10" s="46">
        <f>S11+S12+S13+S14</f>
        <v>80</v>
      </c>
      <c r="T10" s="56">
        <f t="shared" si="4"/>
        <v>133.333333333333</v>
      </c>
      <c r="U10" s="46">
        <f>U11+U12+U13+U14</f>
        <v>474</v>
      </c>
      <c r="V10" s="46">
        <f>V11+V12+V13+V14</f>
        <v>534</v>
      </c>
      <c r="W10" s="56">
        <f t="shared" si="5"/>
        <v>112.658227848101</v>
      </c>
      <c r="X10" s="46">
        <f>X11+X12+X13+X14</f>
        <v>30</v>
      </c>
      <c r="Y10" s="46">
        <f>Y11+Y12+Y13+Y14</f>
        <v>120</v>
      </c>
      <c r="Z10" s="56">
        <f t="shared" si="6"/>
        <v>400</v>
      </c>
      <c r="AA10" s="16">
        <f>AA11+AA12+AA13+AA14</f>
        <v>275</v>
      </c>
      <c r="AB10" s="16">
        <f>AB11+AB12+AB13+AB14</f>
        <v>275</v>
      </c>
      <c r="AC10" s="17">
        <f t="shared" si="13"/>
        <v>100</v>
      </c>
      <c r="AD10" s="13">
        <f>AD11+AD12+AD13+AD14</f>
        <v>108</v>
      </c>
      <c r="AE10" s="13">
        <f>AE11+AE12+AE13+AE14</f>
        <v>158</v>
      </c>
      <c r="AF10" s="17">
        <f t="shared" si="14"/>
        <v>146.296296296296</v>
      </c>
      <c r="AG10" s="13">
        <f>AG11+AG12+AG13+AG14</f>
        <v>174</v>
      </c>
      <c r="AH10" s="13">
        <f>AH11+AH12+AH13+AH14</f>
        <v>174</v>
      </c>
      <c r="AI10" s="65">
        <f t="shared" si="7"/>
        <v>100</v>
      </c>
      <c r="AJ10" s="13">
        <f>AJ11+AJ12+AJ13+AJ14</f>
        <v>0</v>
      </c>
      <c r="AK10" s="13">
        <f>AK11+AK12+AK13+AK14</f>
        <v>0</v>
      </c>
      <c r="AL10" s="65" t="e">
        <f t="shared" si="15"/>
        <v>#DIV/0!</v>
      </c>
      <c r="AM10" s="13">
        <f>AM11+AM12+AM13+AM14</f>
        <v>120</v>
      </c>
      <c r="AN10" s="13">
        <f>AN11+AN12+AN13+AN14</f>
        <v>120</v>
      </c>
      <c r="AO10" s="65">
        <f t="shared" si="16"/>
        <v>100</v>
      </c>
      <c r="AP10" s="13">
        <f>AP11+AP12+AP13+AP14</f>
        <v>80</v>
      </c>
      <c r="AQ10" s="13">
        <f>AQ11+AQ12+AQ13+AQ14</f>
        <v>40</v>
      </c>
      <c r="AR10" s="63">
        <f t="shared" si="8"/>
        <v>50</v>
      </c>
      <c r="AS10" s="13">
        <f>AS11+AS12+AS13+AS14</f>
        <v>0</v>
      </c>
      <c r="AT10" s="13">
        <f>AT11+AT12+AT13+AT14</f>
        <v>0</v>
      </c>
      <c r="AU10" s="63" t="e">
        <f t="shared" si="17"/>
        <v>#DIV/0!</v>
      </c>
      <c r="AV10" s="13">
        <f>AV11+AV12+AV13+AV14</f>
        <v>0</v>
      </c>
      <c r="AW10" s="13">
        <f>AW11+AW12+AW13+AW14</f>
        <v>0</v>
      </c>
      <c r="AX10" s="63" t="e">
        <f t="shared" si="18"/>
        <v>#DIV/0!</v>
      </c>
      <c r="AY10" s="13">
        <f t="shared" si="19"/>
        <v>1701</v>
      </c>
      <c r="AZ10" s="16">
        <f t="shared" si="21"/>
        <v>1861</v>
      </c>
      <c r="BA10" s="48">
        <f t="shared" si="9"/>
        <v>109.406231628454</v>
      </c>
      <c r="BB10" s="41">
        <f t="shared" si="20"/>
        <v>4597</v>
      </c>
      <c r="BC10" s="16">
        <f t="shared" si="10"/>
        <v>4475</v>
      </c>
      <c r="BD10" s="42">
        <f t="shared" si="11"/>
        <v>97.3460952795301</v>
      </c>
    </row>
    <row r="11" ht="18.75" spans="1:56">
      <c r="A11" s="11"/>
      <c r="B11" s="18" t="s">
        <v>58</v>
      </c>
      <c r="C11" s="19">
        <v>327</v>
      </c>
      <c r="D11" s="20">
        <v>267</v>
      </c>
      <c r="E11" s="21">
        <f t="shared" si="12"/>
        <v>81.651376146789</v>
      </c>
      <c r="F11" s="22"/>
      <c r="G11" s="22"/>
      <c r="H11" s="22"/>
      <c r="I11" s="22"/>
      <c r="J11" s="22"/>
      <c r="K11" s="43"/>
      <c r="L11" s="44">
        <f t="shared" si="0"/>
        <v>327</v>
      </c>
      <c r="M11" s="20">
        <f t="shared" si="1"/>
        <v>267</v>
      </c>
      <c r="N11" s="45">
        <f t="shared" si="2"/>
        <v>81.651376146789</v>
      </c>
      <c r="O11" s="19">
        <v>40</v>
      </c>
      <c r="P11" s="20">
        <v>30</v>
      </c>
      <c r="Q11" s="21">
        <f t="shared" si="3"/>
        <v>75</v>
      </c>
      <c r="R11" s="22"/>
      <c r="S11" s="22"/>
      <c r="T11" s="59" t="e">
        <f t="shared" ref="T11:T15" si="22">S11/R11*100</f>
        <v>#DIV/0!</v>
      </c>
      <c r="U11" s="22">
        <v>60</v>
      </c>
      <c r="V11" s="22">
        <v>70</v>
      </c>
      <c r="W11" s="58">
        <f t="shared" ref="W11:W15" si="23">V11/U11*100</f>
        <v>116.666666666667</v>
      </c>
      <c r="X11" s="22"/>
      <c r="Y11" s="22"/>
      <c r="Z11" s="57" t="e">
        <f t="shared" ref="Z11:Z16" si="24">Y11/X11*100</f>
        <v>#DIV/0!</v>
      </c>
      <c r="AA11" s="20">
        <v>15</v>
      </c>
      <c r="AB11" s="20">
        <v>15</v>
      </c>
      <c r="AC11" s="21">
        <f t="shared" ref="AC11:AC16" si="25">AB11/AA11*100</f>
        <v>100</v>
      </c>
      <c r="AD11" s="19"/>
      <c r="AE11" s="19">
        <v>20</v>
      </c>
      <c r="AF11" s="21" t="e">
        <f t="shared" si="14"/>
        <v>#DIV/0!</v>
      </c>
      <c r="AG11" s="19">
        <v>20</v>
      </c>
      <c r="AH11" s="26">
        <v>20</v>
      </c>
      <c r="AI11" s="21">
        <f t="shared" si="7"/>
        <v>100</v>
      </c>
      <c r="AJ11" s="19"/>
      <c r="AK11" s="67"/>
      <c r="AL11" s="67" t="e">
        <f t="shared" si="15"/>
        <v>#DIV/0!</v>
      </c>
      <c r="AM11" s="67"/>
      <c r="AN11" s="67"/>
      <c r="AO11" s="67" t="e">
        <f t="shared" si="16"/>
        <v>#DIV/0!</v>
      </c>
      <c r="AP11" s="67">
        <v>20</v>
      </c>
      <c r="AQ11" s="67"/>
      <c r="AR11" s="69">
        <f t="shared" si="8"/>
        <v>0</v>
      </c>
      <c r="AS11" s="71"/>
      <c r="AT11" s="70"/>
      <c r="AU11" s="69" t="e">
        <f t="shared" si="17"/>
        <v>#DIV/0!</v>
      </c>
      <c r="AV11" s="69"/>
      <c r="AW11" s="69"/>
      <c r="AX11" s="69" t="e">
        <f t="shared" si="18"/>
        <v>#DIV/0!</v>
      </c>
      <c r="AY11" s="70">
        <f t="shared" si="19"/>
        <v>155</v>
      </c>
      <c r="AZ11" s="90">
        <f t="shared" si="21"/>
        <v>155</v>
      </c>
      <c r="BA11" s="49">
        <f t="shared" si="9"/>
        <v>100</v>
      </c>
      <c r="BB11" s="91">
        <f t="shared" si="20"/>
        <v>482</v>
      </c>
      <c r="BC11" s="92">
        <f t="shared" si="10"/>
        <v>422</v>
      </c>
      <c r="BD11" s="93">
        <f t="shared" si="11"/>
        <v>87.551867219917</v>
      </c>
    </row>
    <row r="12" ht="18.75" spans="1:56">
      <c r="A12" s="11"/>
      <c r="B12" s="18" t="s">
        <v>59</v>
      </c>
      <c r="C12" s="19">
        <v>624</v>
      </c>
      <c r="D12" s="20">
        <v>544</v>
      </c>
      <c r="E12" s="21">
        <f t="shared" si="12"/>
        <v>87.1794871794872</v>
      </c>
      <c r="F12" s="22"/>
      <c r="G12" s="22"/>
      <c r="H12" s="22"/>
      <c r="I12" s="22"/>
      <c r="J12" s="22"/>
      <c r="K12" s="43"/>
      <c r="L12" s="44">
        <f t="shared" si="0"/>
        <v>624</v>
      </c>
      <c r="M12" s="20">
        <f t="shared" si="1"/>
        <v>544</v>
      </c>
      <c r="N12" s="45">
        <f t="shared" si="2"/>
        <v>87.1794871794872</v>
      </c>
      <c r="O12" s="19">
        <v>135</v>
      </c>
      <c r="P12" s="20">
        <v>125</v>
      </c>
      <c r="Q12" s="21">
        <f t="shared" si="3"/>
        <v>92.5925925925926</v>
      </c>
      <c r="R12" s="22">
        <v>50</v>
      </c>
      <c r="S12" s="22">
        <v>60</v>
      </c>
      <c r="T12" s="59">
        <f t="shared" si="22"/>
        <v>120</v>
      </c>
      <c r="U12" s="22">
        <v>90</v>
      </c>
      <c r="V12" s="22">
        <v>110</v>
      </c>
      <c r="W12" s="58">
        <f t="shared" si="23"/>
        <v>122.222222222222</v>
      </c>
      <c r="X12" s="22">
        <v>10</v>
      </c>
      <c r="Y12" s="22">
        <v>40</v>
      </c>
      <c r="Z12" s="57">
        <f t="shared" si="24"/>
        <v>400</v>
      </c>
      <c r="AA12" s="20">
        <v>100</v>
      </c>
      <c r="AB12" s="20">
        <v>100</v>
      </c>
      <c r="AC12" s="21">
        <f t="shared" si="25"/>
        <v>100</v>
      </c>
      <c r="AD12" s="19">
        <v>45</v>
      </c>
      <c r="AE12" s="19">
        <v>55</v>
      </c>
      <c r="AF12" s="21">
        <f t="shared" si="14"/>
        <v>122.222222222222</v>
      </c>
      <c r="AG12" s="19">
        <v>40</v>
      </c>
      <c r="AH12" s="26">
        <v>40</v>
      </c>
      <c r="AI12" s="21">
        <f t="shared" si="7"/>
        <v>100</v>
      </c>
      <c r="AJ12" s="19"/>
      <c r="AK12" s="67"/>
      <c r="AL12" s="67" t="e">
        <f t="shared" ref="AL12:AL16" si="26">AK12/AJ12*100</f>
        <v>#DIV/0!</v>
      </c>
      <c r="AM12" s="67">
        <v>30</v>
      </c>
      <c r="AN12" s="19">
        <v>30</v>
      </c>
      <c r="AO12" s="67">
        <f t="shared" ref="AO12:AO16" si="27">AN12/AM12*100</f>
        <v>100</v>
      </c>
      <c r="AP12" s="19">
        <v>30</v>
      </c>
      <c r="AQ12" s="19">
        <v>10</v>
      </c>
      <c r="AR12" s="69">
        <f t="shared" si="8"/>
        <v>33.3333333333333</v>
      </c>
      <c r="AS12" s="71"/>
      <c r="AT12" s="70"/>
      <c r="AU12" s="69" t="e">
        <f t="shared" si="17"/>
        <v>#DIV/0!</v>
      </c>
      <c r="AV12" s="69"/>
      <c r="AW12" s="69"/>
      <c r="AX12" s="69" t="e">
        <f t="shared" si="18"/>
        <v>#DIV/0!</v>
      </c>
      <c r="AY12" s="70">
        <f t="shared" si="19"/>
        <v>530</v>
      </c>
      <c r="AZ12" s="90">
        <f t="shared" si="21"/>
        <v>570</v>
      </c>
      <c r="BA12" s="49">
        <f t="shared" si="9"/>
        <v>107.547169811321</v>
      </c>
      <c r="BB12" s="91">
        <f t="shared" si="20"/>
        <v>1154</v>
      </c>
      <c r="BC12" s="92">
        <f t="shared" si="10"/>
        <v>1114</v>
      </c>
      <c r="BD12" s="93">
        <f t="shared" si="11"/>
        <v>96.5337954939341</v>
      </c>
    </row>
    <row r="13" ht="18.75" spans="1:56">
      <c r="A13" s="11"/>
      <c r="B13" s="18" t="s">
        <v>60</v>
      </c>
      <c r="C13" s="19">
        <v>540</v>
      </c>
      <c r="D13" s="20">
        <v>452</v>
      </c>
      <c r="E13" s="21">
        <f t="shared" si="12"/>
        <v>83.7037037037037</v>
      </c>
      <c r="F13" s="22"/>
      <c r="G13" s="22"/>
      <c r="H13" s="22"/>
      <c r="I13" s="22"/>
      <c r="J13" s="22"/>
      <c r="K13" s="43"/>
      <c r="L13" s="44">
        <f t="shared" si="0"/>
        <v>540</v>
      </c>
      <c r="M13" s="20">
        <f t="shared" si="1"/>
        <v>452</v>
      </c>
      <c r="N13" s="45">
        <f t="shared" si="2"/>
        <v>83.7037037037037</v>
      </c>
      <c r="O13" s="19">
        <v>55</v>
      </c>
      <c r="P13" s="20">
        <v>55</v>
      </c>
      <c r="Q13" s="21">
        <f t="shared" si="3"/>
        <v>100</v>
      </c>
      <c r="R13" s="22"/>
      <c r="S13" s="22"/>
      <c r="T13" s="59" t="e">
        <f t="shared" si="22"/>
        <v>#DIV/0!</v>
      </c>
      <c r="U13" s="22">
        <v>97</v>
      </c>
      <c r="V13" s="22">
        <v>127</v>
      </c>
      <c r="W13" s="58">
        <f t="shared" si="23"/>
        <v>130.927835051546</v>
      </c>
      <c r="X13" s="22"/>
      <c r="Y13" s="22">
        <v>30</v>
      </c>
      <c r="Z13" s="57" t="e">
        <f t="shared" si="24"/>
        <v>#DIV/0!</v>
      </c>
      <c r="AA13" s="20">
        <v>95</v>
      </c>
      <c r="AB13" s="20">
        <v>95</v>
      </c>
      <c r="AC13" s="21">
        <f t="shared" si="25"/>
        <v>100</v>
      </c>
      <c r="AD13" s="19">
        <v>40</v>
      </c>
      <c r="AE13" s="19">
        <v>50</v>
      </c>
      <c r="AF13" s="21">
        <f t="shared" si="14"/>
        <v>125</v>
      </c>
      <c r="AG13" s="19">
        <v>45</v>
      </c>
      <c r="AH13" s="26">
        <v>45</v>
      </c>
      <c r="AI13" s="21">
        <f t="shared" ref="AI13:AI19" si="28">AH13/AG13*100</f>
        <v>100</v>
      </c>
      <c r="AJ13" s="19"/>
      <c r="AK13" s="67"/>
      <c r="AL13" s="67" t="e">
        <f t="shared" si="26"/>
        <v>#DIV/0!</v>
      </c>
      <c r="AM13" s="67">
        <v>30</v>
      </c>
      <c r="AN13" s="19">
        <v>30</v>
      </c>
      <c r="AO13" s="67">
        <f t="shared" si="27"/>
        <v>100</v>
      </c>
      <c r="AP13" s="19">
        <v>30</v>
      </c>
      <c r="AQ13" s="19">
        <v>30</v>
      </c>
      <c r="AR13" s="69">
        <f t="shared" si="8"/>
        <v>100</v>
      </c>
      <c r="AS13" s="71"/>
      <c r="AT13" s="70"/>
      <c r="AU13" s="69" t="e">
        <f t="shared" si="17"/>
        <v>#DIV/0!</v>
      </c>
      <c r="AV13" s="69"/>
      <c r="AW13" s="69"/>
      <c r="AX13" s="69" t="e">
        <f t="shared" si="18"/>
        <v>#DIV/0!</v>
      </c>
      <c r="AY13" s="70">
        <f t="shared" si="19"/>
        <v>392</v>
      </c>
      <c r="AZ13" s="90">
        <f t="shared" si="21"/>
        <v>462</v>
      </c>
      <c r="BA13" s="49">
        <f t="shared" si="9"/>
        <v>117.857142857143</v>
      </c>
      <c r="BB13" s="91">
        <f t="shared" si="20"/>
        <v>932</v>
      </c>
      <c r="BC13" s="92">
        <f t="shared" si="10"/>
        <v>914</v>
      </c>
      <c r="BD13" s="93">
        <f t="shared" si="11"/>
        <v>98.068669527897</v>
      </c>
    </row>
    <row r="14" ht="18.75" spans="1:56">
      <c r="A14" s="11"/>
      <c r="B14" s="18" t="s">
        <v>61</v>
      </c>
      <c r="C14" s="19">
        <v>1405</v>
      </c>
      <c r="D14" s="20">
        <v>1351</v>
      </c>
      <c r="E14" s="21">
        <f t="shared" si="12"/>
        <v>96.1565836298932</v>
      </c>
      <c r="F14" s="22"/>
      <c r="G14" s="22"/>
      <c r="H14" s="22"/>
      <c r="I14" s="22"/>
      <c r="J14" s="22"/>
      <c r="K14" s="43"/>
      <c r="L14" s="44">
        <f t="shared" si="0"/>
        <v>1405</v>
      </c>
      <c r="M14" s="20">
        <f t="shared" si="1"/>
        <v>1351</v>
      </c>
      <c r="N14" s="45">
        <f t="shared" si="2"/>
        <v>96.1565836298932</v>
      </c>
      <c r="O14" s="19">
        <v>150</v>
      </c>
      <c r="P14" s="20">
        <v>150</v>
      </c>
      <c r="Q14" s="21">
        <f t="shared" si="3"/>
        <v>100</v>
      </c>
      <c r="R14" s="22">
        <v>10</v>
      </c>
      <c r="S14" s="22">
        <v>20</v>
      </c>
      <c r="T14" s="59">
        <f t="shared" si="22"/>
        <v>200</v>
      </c>
      <c r="U14" s="22">
        <v>227</v>
      </c>
      <c r="V14" s="22">
        <v>227</v>
      </c>
      <c r="W14" s="58">
        <f t="shared" si="23"/>
        <v>100</v>
      </c>
      <c r="X14" s="22">
        <v>20</v>
      </c>
      <c r="Y14" s="22">
        <v>50</v>
      </c>
      <c r="Z14" s="57">
        <f t="shared" si="24"/>
        <v>250</v>
      </c>
      <c r="AA14" s="20">
        <v>65</v>
      </c>
      <c r="AB14" s="20">
        <v>65</v>
      </c>
      <c r="AC14" s="21">
        <f t="shared" si="25"/>
        <v>100</v>
      </c>
      <c r="AD14" s="19">
        <v>23</v>
      </c>
      <c r="AE14" s="19">
        <v>33</v>
      </c>
      <c r="AF14" s="21">
        <f t="shared" si="14"/>
        <v>143.478260869565</v>
      </c>
      <c r="AG14" s="19">
        <v>69</v>
      </c>
      <c r="AH14" s="26">
        <v>69</v>
      </c>
      <c r="AI14" s="21">
        <f t="shared" si="28"/>
        <v>100</v>
      </c>
      <c r="AJ14" s="19"/>
      <c r="AK14" s="67"/>
      <c r="AL14" s="67" t="e">
        <f t="shared" si="26"/>
        <v>#DIV/0!</v>
      </c>
      <c r="AM14" s="19">
        <v>60</v>
      </c>
      <c r="AN14" s="19">
        <v>60</v>
      </c>
      <c r="AO14" s="67">
        <f t="shared" si="27"/>
        <v>100</v>
      </c>
      <c r="AP14" s="19"/>
      <c r="AQ14" s="19"/>
      <c r="AR14" s="69" t="e">
        <f t="shared" si="8"/>
        <v>#DIV/0!</v>
      </c>
      <c r="AS14" s="71"/>
      <c r="AT14" s="70"/>
      <c r="AU14" s="69" t="e">
        <f t="shared" si="17"/>
        <v>#DIV/0!</v>
      </c>
      <c r="AV14" s="69"/>
      <c r="AW14" s="69"/>
      <c r="AX14" s="69" t="e">
        <f t="shared" si="18"/>
        <v>#DIV/0!</v>
      </c>
      <c r="AY14" s="70">
        <f t="shared" si="19"/>
        <v>624</v>
      </c>
      <c r="AZ14" s="90">
        <f t="shared" si="21"/>
        <v>674</v>
      </c>
      <c r="BA14" s="49">
        <f t="shared" si="9"/>
        <v>108.012820512821</v>
      </c>
      <c r="BB14" s="91">
        <f t="shared" si="20"/>
        <v>2029</v>
      </c>
      <c r="BC14" s="92">
        <f t="shared" si="10"/>
        <v>2025</v>
      </c>
      <c r="BD14" s="93">
        <f t="shared" si="11"/>
        <v>99.8028585510104</v>
      </c>
    </row>
    <row r="15" ht="18.75" spans="1:56">
      <c r="A15" s="11"/>
      <c r="B15" s="12" t="s">
        <v>63</v>
      </c>
      <c r="C15" s="13">
        <f>C16+C17+C18+C19</f>
        <v>5867</v>
      </c>
      <c r="D15" s="16">
        <f>D16+D17+D18+D19</f>
        <v>1816</v>
      </c>
      <c r="E15" s="17">
        <f t="shared" si="12"/>
        <v>30.9527867734788</v>
      </c>
      <c r="F15" s="16"/>
      <c r="G15" s="16"/>
      <c r="H15" s="16"/>
      <c r="I15" s="46"/>
      <c r="J15" s="46"/>
      <c r="K15" s="47"/>
      <c r="L15" s="41">
        <f t="shared" si="0"/>
        <v>5867</v>
      </c>
      <c r="M15" s="16">
        <f t="shared" si="1"/>
        <v>1816</v>
      </c>
      <c r="N15" s="42">
        <f t="shared" si="2"/>
        <v>30.9527867734788</v>
      </c>
      <c r="O15" s="13">
        <f>O16+O17+O18+O19</f>
        <v>430</v>
      </c>
      <c r="P15" s="16">
        <f>P16+P17+P18+P19</f>
        <v>1200</v>
      </c>
      <c r="Q15" s="17">
        <f t="shared" si="3"/>
        <v>279.06976744186</v>
      </c>
      <c r="R15" s="46">
        <f>R16+R17+R18+R19</f>
        <v>415</v>
      </c>
      <c r="S15" s="46">
        <f>S16+S17+S18+S19</f>
        <v>1725</v>
      </c>
      <c r="T15" s="56">
        <f t="shared" si="22"/>
        <v>415.66265060241</v>
      </c>
      <c r="U15" s="46">
        <f>U16+U17+U18+U19</f>
        <v>613</v>
      </c>
      <c r="V15" s="46">
        <f>V16+V17+V18+V19</f>
        <v>1686</v>
      </c>
      <c r="W15" s="56">
        <f t="shared" si="23"/>
        <v>275.040783034258</v>
      </c>
      <c r="X15" s="46">
        <f>X16+X17+X18+X19</f>
        <v>739</v>
      </c>
      <c r="Y15" s="46">
        <f>Y16+Y17+Y18+Y19</f>
        <v>1239</v>
      </c>
      <c r="Z15" s="56">
        <f t="shared" si="24"/>
        <v>167.65899864682</v>
      </c>
      <c r="AA15" s="16">
        <f>AA16+AA17+AA18+AA19</f>
        <v>2481</v>
      </c>
      <c r="AB15" s="16">
        <f>AB16+AB17+AB18+AB19</f>
        <v>2730</v>
      </c>
      <c r="AC15" s="42">
        <f t="shared" si="25"/>
        <v>110.036275695284</v>
      </c>
      <c r="AD15" s="13">
        <f>AD16+AD17+AD18+AD19</f>
        <v>2167</v>
      </c>
      <c r="AE15" s="13">
        <f>AE16+AE17+AE18+AE19</f>
        <v>1967</v>
      </c>
      <c r="AF15" s="17">
        <f t="shared" si="14"/>
        <v>90.7706506691278</v>
      </c>
      <c r="AG15" s="13">
        <f>AG16+AG17+AG18+AG19</f>
        <v>1780</v>
      </c>
      <c r="AH15" s="13">
        <f>AH16+AH17+AH18+AH19</f>
        <v>2030</v>
      </c>
      <c r="AI15" s="17">
        <f t="shared" si="28"/>
        <v>114.044943820225</v>
      </c>
      <c r="AJ15" s="63">
        <f>AJ16+AJ17+AJ18+AJ19</f>
        <v>400</v>
      </c>
      <c r="AK15" s="63">
        <f>AK16+AK17+AK18+AK19</f>
        <v>478</v>
      </c>
      <c r="AL15" s="65">
        <f t="shared" si="26"/>
        <v>119.5</v>
      </c>
      <c r="AM15" s="13">
        <f>AM16+AM17+AM18+AM19</f>
        <v>1060</v>
      </c>
      <c r="AN15" s="13">
        <f>AN16+AN17+AN18+AN19</f>
        <v>430</v>
      </c>
      <c r="AO15" s="65">
        <f t="shared" si="27"/>
        <v>40.5660377358491</v>
      </c>
      <c r="AP15" s="13">
        <f>AP16+AP17+AP18+AP19</f>
        <v>490</v>
      </c>
      <c r="AQ15" s="13">
        <f>AQ16+AQ17+AQ18+AQ19</f>
        <v>600</v>
      </c>
      <c r="AR15" s="63">
        <f t="shared" si="8"/>
        <v>122.448979591837</v>
      </c>
      <c r="AS15" s="13">
        <f>AS16+AS17+AS18+AS19</f>
        <v>0</v>
      </c>
      <c r="AT15" s="13">
        <f>AT16+AT17+AT18+AT19</f>
        <v>0</v>
      </c>
      <c r="AU15" s="63" t="e">
        <f t="shared" si="17"/>
        <v>#DIV/0!</v>
      </c>
      <c r="AV15" s="13">
        <f>AV16+AV17+AV18+AV19</f>
        <v>0</v>
      </c>
      <c r="AW15" s="13">
        <f>AW16+AW17+AW18+AW19</f>
        <v>0</v>
      </c>
      <c r="AX15" s="63" t="e">
        <f t="shared" si="18"/>
        <v>#DIV/0!</v>
      </c>
      <c r="AY15" s="13">
        <f t="shared" si="19"/>
        <v>10575</v>
      </c>
      <c r="AZ15" s="16">
        <f t="shared" si="21"/>
        <v>14085</v>
      </c>
      <c r="BA15" s="48">
        <f t="shared" si="9"/>
        <v>133.191489361702</v>
      </c>
      <c r="BB15" s="41">
        <f t="shared" si="20"/>
        <v>16442</v>
      </c>
      <c r="BC15" s="16">
        <f t="shared" si="10"/>
        <v>15901</v>
      </c>
      <c r="BD15" s="42">
        <f t="shared" si="11"/>
        <v>96.7096460284637</v>
      </c>
    </row>
    <row r="16" ht="18.75" spans="1:56">
      <c r="A16" s="11"/>
      <c r="B16" s="18" t="s">
        <v>58</v>
      </c>
      <c r="C16" s="19">
        <v>601</v>
      </c>
      <c r="D16" s="20">
        <v>144</v>
      </c>
      <c r="E16" s="21">
        <f t="shared" si="12"/>
        <v>23.9600665557404</v>
      </c>
      <c r="F16" s="22"/>
      <c r="G16" s="22"/>
      <c r="H16" s="22"/>
      <c r="I16" s="22"/>
      <c r="J16" s="22"/>
      <c r="K16" s="43"/>
      <c r="L16" s="44">
        <f t="shared" si="0"/>
        <v>601</v>
      </c>
      <c r="M16" s="20">
        <f t="shared" si="1"/>
        <v>144</v>
      </c>
      <c r="N16" s="45">
        <f t="shared" si="2"/>
        <v>23.9600665557404</v>
      </c>
      <c r="O16" s="19"/>
      <c r="P16" s="20">
        <v>175</v>
      </c>
      <c r="Q16" s="21" t="e">
        <f t="shared" si="3"/>
        <v>#DIV/0!</v>
      </c>
      <c r="R16" s="22">
        <v>51</v>
      </c>
      <c r="S16" s="22">
        <v>141</v>
      </c>
      <c r="T16" s="59">
        <f t="shared" ref="T16:T20" si="29">S16/R16*100</f>
        <v>276.470588235294</v>
      </c>
      <c r="U16" s="22">
        <v>21</v>
      </c>
      <c r="V16" s="22">
        <v>51</v>
      </c>
      <c r="W16" s="58">
        <f t="shared" ref="W16:W20" si="30">V16/U16*100</f>
        <v>242.857142857143</v>
      </c>
      <c r="X16" s="22">
        <v>27</v>
      </c>
      <c r="Y16" s="22">
        <v>27</v>
      </c>
      <c r="Z16" s="57">
        <f t="shared" si="24"/>
        <v>100</v>
      </c>
      <c r="AA16" s="20">
        <v>175</v>
      </c>
      <c r="AB16" s="26">
        <v>335</v>
      </c>
      <c r="AC16" s="61">
        <f t="shared" si="25"/>
        <v>191.428571428571</v>
      </c>
      <c r="AD16" s="19">
        <v>231</v>
      </c>
      <c r="AE16" s="19">
        <v>98</v>
      </c>
      <c r="AF16" s="21">
        <f t="shared" si="14"/>
        <v>42.4242424242424</v>
      </c>
      <c r="AG16" s="26">
        <v>70</v>
      </c>
      <c r="AH16" s="26">
        <v>145</v>
      </c>
      <c r="AI16" s="21">
        <f t="shared" si="28"/>
        <v>207.142857142857</v>
      </c>
      <c r="AJ16" s="26"/>
      <c r="AK16" s="26">
        <v>57</v>
      </c>
      <c r="AL16" s="26" t="e">
        <f t="shared" si="26"/>
        <v>#DIV/0!</v>
      </c>
      <c r="AM16" s="26">
        <v>139</v>
      </c>
      <c r="AN16" s="26">
        <v>46</v>
      </c>
      <c r="AO16" s="26">
        <f t="shared" si="27"/>
        <v>33.0935251798561</v>
      </c>
      <c r="AP16" s="26"/>
      <c r="AQ16" s="26">
        <v>90</v>
      </c>
      <c r="AR16" s="69" t="e">
        <f t="shared" si="8"/>
        <v>#DIV/0!</v>
      </c>
      <c r="AS16" s="70"/>
      <c r="AT16" s="70"/>
      <c r="AU16" s="69" t="e">
        <f t="shared" si="17"/>
        <v>#DIV/0!</v>
      </c>
      <c r="AV16" s="69"/>
      <c r="AW16" s="69"/>
      <c r="AX16" s="69" t="e">
        <f t="shared" si="18"/>
        <v>#DIV/0!</v>
      </c>
      <c r="AY16" s="70">
        <f t="shared" si="19"/>
        <v>714</v>
      </c>
      <c r="AZ16" s="90">
        <f t="shared" si="21"/>
        <v>1165</v>
      </c>
      <c r="BA16" s="49">
        <f t="shared" si="9"/>
        <v>163.165266106443</v>
      </c>
      <c r="BB16" s="91">
        <f t="shared" si="20"/>
        <v>1315</v>
      </c>
      <c r="BC16" s="92">
        <f t="shared" si="10"/>
        <v>1309</v>
      </c>
      <c r="BD16" s="93">
        <f t="shared" si="11"/>
        <v>99.5437262357414</v>
      </c>
    </row>
    <row r="17" ht="18.75" spans="1:56">
      <c r="A17" s="11"/>
      <c r="B17" s="18" t="s">
        <v>59</v>
      </c>
      <c r="C17" s="19">
        <v>1224</v>
      </c>
      <c r="D17" s="20">
        <v>304</v>
      </c>
      <c r="E17" s="21">
        <f t="shared" si="12"/>
        <v>24.8366013071895</v>
      </c>
      <c r="F17" s="22"/>
      <c r="G17" s="22"/>
      <c r="H17" s="22"/>
      <c r="I17" s="22"/>
      <c r="J17" s="22"/>
      <c r="K17" s="43"/>
      <c r="L17" s="44">
        <f t="shared" si="0"/>
        <v>1224</v>
      </c>
      <c r="M17" s="20">
        <f t="shared" si="1"/>
        <v>304</v>
      </c>
      <c r="N17" s="45">
        <f t="shared" si="2"/>
        <v>24.8366013071895</v>
      </c>
      <c r="O17" s="19">
        <v>295</v>
      </c>
      <c r="P17" s="20">
        <v>540</v>
      </c>
      <c r="Q17" s="21">
        <f t="shared" si="3"/>
        <v>183.050847457627</v>
      </c>
      <c r="R17" s="22">
        <v>123</v>
      </c>
      <c r="S17" s="22">
        <v>591</v>
      </c>
      <c r="T17" s="59">
        <f t="shared" si="29"/>
        <v>480.487804878049</v>
      </c>
      <c r="U17" s="22">
        <v>106</v>
      </c>
      <c r="V17" s="22">
        <v>246</v>
      </c>
      <c r="W17" s="58">
        <f t="shared" si="30"/>
        <v>232.075471698113</v>
      </c>
      <c r="X17" s="22">
        <v>189</v>
      </c>
      <c r="Y17" s="22">
        <v>124</v>
      </c>
      <c r="Z17" s="57">
        <f t="shared" ref="Z17:Z20" si="31">Y17/X17*100</f>
        <v>65.6084656084656</v>
      </c>
      <c r="AA17" s="20">
        <v>560</v>
      </c>
      <c r="AB17" s="26">
        <v>630</v>
      </c>
      <c r="AC17" s="61">
        <f t="shared" ref="AC17:AC21" si="32">AB17/AA17*100</f>
        <v>112.5</v>
      </c>
      <c r="AD17" s="19">
        <v>705</v>
      </c>
      <c r="AE17" s="19">
        <v>603</v>
      </c>
      <c r="AF17" s="21">
        <f t="shared" si="14"/>
        <v>85.531914893617</v>
      </c>
      <c r="AG17" s="26">
        <v>259</v>
      </c>
      <c r="AH17" s="26">
        <v>419</v>
      </c>
      <c r="AI17" s="21">
        <f t="shared" si="28"/>
        <v>161.776061776062</v>
      </c>
      <c r="AJ17" s="26">
        <v>65</v>
      </c>
      <c r="AK17" s="26">
        <v>68</v>
      </c>
      <c r="AL17" s="26">
        <f t="shared" ref="AL17:AL21" si="33">AK17/AJ17*100</f>
        <v>104.615384615385</v>
      </c>
      <c r="AM17" s="26">
        <v>313</v>
      </c>
      <c r="AN17" s="19">
        <v>106</v>
      </c>
      <c r="AO17" s="26">
        <f t="shared" ref="AO17:AO21" si="34">AN17/AM17*100</f>
        <v>33.8658146964856</v>
      </c>
      <c r="AP17" s="26">
        <v>120</v>
      </c>
      <c r="AQ17" s="19">
        <v>190</v>
      </c>
      <c r="AR17" s="69">
        <f t="shared" si="8"/>
        <v>158.333333333333</v>
      </c>
      <c r="AS17" s="71"/>
      <c r="AT17" s="70"/>
      <c r="AU17" s="69" t="e">
        <f t="shared" si="17"/>
        <v>#DIV/0!</v>
      </c>
      <c r="AV17" s="69"/>
      <c r="AW17" s="69"/>
      <c r="AX17" s="69" t="e">
        <f t="shared" si="18"/>
        <v>#DIV/0!</v>
      </c>
      <c r="AY17" s="70">
        <f t="shared" si="19"/>
        <v>2735</v>
      </c>
      <c r="AZ17" s="90">
        <f t="shared" si="21"/>
        <v>3517</v>
      </c>
      <c r="BA17" s="49">
        <f t="shared" si="9"/>
        <v>128.592321755027</v>
      </c>
      <c r="BB17" s="91">
        <f t="shared" si="20"/>
        <v>3959</v>
      </c>
      <c r="BC17" s="92">
        <f t="shared" si="10"/>
        <v>3821</v>
      </c>
      <c r="BD17" s="93">
        <f t="shared" si="11"/>
        <v>96.5142712806264</v>
      </c>
    </row>
    <row r="18" ht="18.75" spans="1:56">
      <c r="A18" s="11"/>
      <c r="B18" s="18" t="s">
        <v>60</v>
      </c>
      <c r="C18" s="19">
        <v>2314</v>
      </c>
      <c r="D18" s="20">
        <v>752</v>
      </c>
      <c r="E18" s="21">
        <f t="shared" si="12"/>
        <v>32.4978392394123</v>
      </c>
      <c r="F18" s="22"/>
      <c r="G18" s="22"/>
      <c r="H18" s="22"/>
      <c r="I18" s="22"/>
      <c r="J18" s="22"/>
      <c r="K18" s="43"/>
      <c r="L18" s="44">
        <f t="shared" si="0"/>
        <v>2314</v>
      </c>
      <c r="M18" s="20">
        <f t="shared" si="1"/>
        <v>752</v>
      </c>
      <c r="N18" s="45">
        <f t="shared" si="2"/>
        <v>32.4978392394123</v>
      </c>
      <c r="O18" s="19">
        <v>135</v>
      </c>
      <c r="P18" s="20">
        <v>285</v>
      </c>
      <c r="Q18" s="21">
        <f t="shared" si="3"/>
        <v>211.111111111111</v>
      </c>
      <c r="R18" s="22">
        <v>117</v>
      </c>
      <c r="S18" s="22">
        <v>673</v>
      </c>
      <c r="T18" s="59">
        <f t="shared" si="29"/>
        <v>575.213675213675</v>
      </c>
      <c r="U18" s="22">
        <v>336</v>
      </c>
      <c r="V18" s="22">
        <v>755</v>
      </c>
      <c r="W18" s="58">
        <f t="shared" si="30"/>
        <v>224.702380952381</v>
      </c>
      <c r="X18" s="22">
        <v>100</v>
      </c>
      <c r="Y18" s="22">
        <v>465</v>
      </c>
      <c r="Z18" s="57">
        <f t="shared" si="31"/>
        <v>465</v>
      </c>
      <c r="AA18" s="20">
        <v>896</v>
      </c>
      <c r="AB18" s="26">
        <v>932</v>
      </c>
      <c r="AC18" s="61">
        <f t="shared" si="32"/>
        <v>104.017857142857</v>
      </c>
      <c r="AD18" s="19">
        <v>877</v>
      </c>
      <c r="AE18" s="19">
        <v>912</v>
      </c>
      <c r="AF18" s="21">
        <f t="shared" si="14"/>
        <v>103.990877993158</v>
      </c>
      <c r="AG18" s="26">
        <v>871</v>
      </c>
      <c r="AH18" s="26">
        <v>851</v>
      </c>
      <c r="AI18" s="21">
        <f t="shared" si="28"/>
        <v>97.7037887485649</v>
      </c>
      <c r="AJ18" s="26">
        <v>105</v>
      </c>
      <c r="AK18" s="26">
        <v>119</v>
      </c>
      <c r="AL18" s="26">
        <f t="shared" si="33"/>
        <v>113.333333333333</v>
      </c>
      <c r="AM18" s="26">
        <v>329</v>
      </c>
      <c r="AN18" s="19">
        <v>84</v>
      </c>
      <c r="AO18" s="26">
        <f t="shared" si="34"/>
        <v>25.531914893617</v>
      </c>
      <c r="AP18" s="26">
        <v>245</v>
      </c>
      <c r="AQ18" s="19">
        <v>220</v>
      </c>
      <c r="AR18" s="69">
        <f t="shared" si="8"/>
        <v>89.7959183673469</v>
      </c>
      <c r="AS18" s="71"/>
      <c r="AT18" s="70"/>
      <c r="AU18" s="69" t="e">
        <f t="shared" si="17"/>
        <v>#DIV/0!</v>
      </c>
      <c r="AV18" s="69"/>
      <c r="AW18" s="69"/>
      <c r="AX18" s="69" t="e">
        <f t="shared" si="18"/>
        <v>#DIV/0!</v>
      </c>
      <c r="AY18" s="70">
        <f t="shared" si="19"/>
        <v>4011</v>
      </c>
      <c r="AZ18" s="90">
        <f t="shared" si="21"/>
        <v>5296</v>
      </c>
      <c r="BA18" s="49">
        <f t="shared" si="9"/>
        <v>132.036898529045</v>
      </c>
      <c r="BB18" s="91">
        <f t="shared" si="20"/>
        <v>6325</v>
      </c>
      <c r="BC18" s="92">
        <f t="shared" si="10"/>
        <v>6048</v>
      </c>
      <c r="BD18" s="93">
        <f t="shared" si="11"/>
        <v>95.6205533596838</v>
      </c>
    </row>
    <row r="19" ht="18.75" spans="1:56">
      <c r="A19" s="11"/>
      <c r="B19" s="18" t="s">
        <v>61</v>
      </c>
      <c r="C19" s="19">
        <v>1728</v>
      </c>
      <c r="D19" s="20">
        <v>616</v>
      </c>
      <c r="E19" s="21">
        <f t="shared" si="12"/>
        <v>35.6481481481481</v>
      </c>
      <c r="F19" s="22"/>
      <c r="G19" s="22"/>
      <c r="H19" s="22"/>
      <c r="I19" s="22"/>
      <c r="J19" s="22"/>
      <c r="K19" s="43"/>
      <c r="L19" s="44">
        <f t="shared" si="0"/>
        <v>1728</v>
      </c>
      <c r="M19" s="20">
        <f t="shared" si="1"/>
        <v>616</v>
      </c>
      <c r="N19" s="45">
        <f t="shared" si="2"/>
        <v>35.6481481481481</v>
      </c>
      <c r="O19" s="19"/>
      <c r="P19" s="20">
        <v>200</v>
      </c>
      <c r="Q19" s="21" t="e">
        <f t="shared" si="3"/>
        <v>#DIV/0!</v>
      </c>
      <c r="R19" s="22">
        <v>124</v>
      </c>
      <c r="S19" s="22">
        <v>320</v>
      </c>
      <c r="T19" s="59">
        <f t="shared" si="29"/>
        <v>258.064516129032</v>
      </c>
      <c r="U19" s="22">
        <v>150</v>
      </c>
      <c r="V19" s="22">
        <v>634</v>
      </c>
      <c r="W19" s="58">
        <f t="shared" si="30"/>
        <v>422.666666666667</v>
      </c>
      <c r="X19" s="22">
        <v>423</v>
      </c>
      <c r="Y19" s="22">
        <v>623</v>
      </c>
      <c r="Z19" s="57">
        <f t="shared" si="31"/>
        <v>147.281323877069</v>
      </c>
      <c r="AA19" s="20">
        <v>850</v>
      </c>
      <c r="AB19" s="26">
        <v>833</v>
      </c>
      <c r="AC19" s="61">
        <f t="shared" si="32"/>
        <v>98</v>
      </c>
      <c r="AD19" s="19">
        <v>354</v>
      </c>
      <c r="AE19" s="19">
        <v>354</v>
      </c>
      <c r="AF19" s="21">
        <f t="shared" si="14"/>
        <v>100</v>
      </c>
      <c r="AG19" s="26">
        <v>580</v>
      </c>
      <c r="AH19" s="26">
        <v>615</v>
      </c>
      <c r="AI19" s="21">
        <f t="shared" si="28"/>
        <v>106.034482758621</v>
      </c>
      <c r="AJ19" s="26">
        <v>230</v>
      </c>
      <c r="AK19" s="26">
        <v>234</v>
      </c>
      <c r="AL19" s="67">
        <f t="shared" si="33"/>
        <v>101.739130434783</v>
      </c>
      <c r="AM19" s="19">
        <v>279</v>
      </c>
      <c r="AN19" s="19">
        <v>194</v>
      </c>
      <c r="AO19" s="26">
        <f t="shared" si="34"/>
        <v>69.5340501792115</v>
      </c>
      <c r="AP19" s="19">
        <v>125</v>
      </c>
      <c r="AQ19" s="19">
        <v>100</v>
      </c>
      <c r="AR19" s="69">
        <f t="shared" si="8"/>
        <v>80</v>
      </c>
      <c r="AS19" s="70"/>
      <c r="AT19" s="70"/>
      <c r="AU19" s="69" t="e">
        <f t="shared" si="17"/>
        <v>#DIV/0!</v>
      </c>
      <c r="AV19" s="69"/>
      <c r="AW19" s="69"/>
      <c r="AX19" s="69" t="e">
        <f t="shared" si="18"/>
        <v>#DIV/0!</v>
      </c>
      <c r="AY19" s="70">
        <f t="shared" si="19"/>
        <v>3115</v>
      </c>
      <c r="AZ19" s="90">
        <f t="shared" si="21"/>
        <v>4107</v>
      </c>
      <c r="BA19" s="49">
        <f t="shared" si="9"/>
        <v>131.845906902087</v>
      </c>
      <c r="BB19" s="91">
        <f t="shared" si="20"/>
        <v>4843</v>
      </c>
      <c r="BC19" s="92">
        <f t="shared" si="10"/>
        <v>4723</v>
      </c>
      <c r="BD19" s="93">
        <f t="shared" si="11"/>
        <v>97.5221969853397</v>
      </c>
    </row>
    <row r="20" ht="18.75" spans="1:56">
      <c r="A20" s="11"/>
      <c r="B20" s="12" t="s">
        <v>64</v>
      </c>
      <c r="C20" s="13">
        <f>C21+C22+C23+C24</f>
        <v>840</v>
      </c>
      <c r="D20" s="16">
        <f>D21+D22+D23+D24</f>
        <v>690</v>
      </c>
      <c r="E20" s="17">
        <f t="shared" si="12"/>
        <v>82.1428571428571</v>
      </c>
      <c r="F20" s="16">
        <f>F21+F22+F23+F24</f>
        <v>0</v>
      </c>
      <c r="G20" s="16">
        <f>G21+G22+G23+G24</f>
        <v>0</v>
      </c>
      <c r="H20" s="16"/>
      <c r="I20" s="46"/>
      <c r="J20" s="46"/>
      <c r="K20" s="47"/>
      <c r="L20" s="41">
        <f t="shared" si="0"/>
        <v>840</v>
      </c>
      <c r="M20" s="16">
        <f t="shared" si="1"/>
        <v>690</v>
      </c>
      <c r="N20" s="42">
        <f t="shared" si="2"/>
        <v>82.1428571428571</v>
      </c>
      <c r="O20" s="13">
        <f>O21+O22+O23+O24</f>
        <v>0</v>
      </c>
      <c r="P20" s="16">
        <f>P21+P22+P23+P24</f>
        <v>0</v>
      </c>
      <c r="Q20" s="17" t="e">
        <f t="shared" si="3"/>
        <v>#DIV/0!</v>
      </c>
      <c r="R20" s="46">
        <f>R21+R22+R23+R24</f>
        <v>40</v>
      </c>
      <c r="S20" s="46">
        <f>S21+S22+S23+S24</f>
        <v>100</v>
      </c>
      <c r="T20" s="56">
        <f t="shared" si="29"/>
        <v>250</v>
      </c>
      <c r="U20" s="46">
        <f>U21+U22+U23+U24</f>
        <v>0</v>
      </c>
      <c r="V20" s="46">
        <f>V21+V22+V23+V24</f>
        <v>0</v>
      </c>
      <c r="W20" s="56" t="e">
        <f t="shared" si="30"/>
        <v>#DIV/0!</v>
      </c>
      <c r="X20" s="46">
        <f>X21+X22+X23+X24</f>
        <v>0</v>
      </c>
      <c r="Y20" s="46">
        <f>Y21+Y22+Y23+Y24</f>
        <v>0</v>
      </c>
      <c r="Z20" s="56" t="e">
        <f t="shared" si="31"/>
        <v>#DIV/0!</v>
      </c>
      <c r="AA20" s="13">
        <f>AA21+AA22+AA23+AA24</f>
        <v>0</v>
      </c>
      <c r="AB20" s="13">
        <f>AB21+AB22+AB23+AB24</f>
        <v>0</v>
      </c>
      <c r="AC20" s="42" t="e">
        <f t="shared" si="32"/>
        <v>#DIV/0!</v>
      </c>
      <c r="AD20" s="13">
        <f>AD21+AD22+AD23+AD24</f>
        <v>77</v>
      </c>
      <c r="AE20" s="13">
        <f>AE21+AE22+AE23+AE24</f>
        <v>25</v>
      </c>
      <c r="AF20" s="17">
        <f t="shared" si="14"/>
        <v>32.4675324675325</v>
      </c>
      <c r="AG20" s="13">
        <f>AG21+AG22+AG23+AG24</f>
        <v>200</v>
      </c>
      <c r="AH20" s="13">
        <f>AH21+AH22+AH23+AH24</f>
        <v>200</v>
      </c>
      <c r="AI20" s="63"/>
      <c r="AJ20" s="63">
        <f>AJ21+AJ22+AJ23+AJ24</f>
        <v>0</v>
      </c>
      <c r="AK20" s="63">
        <f>AK21+AK22+AK23+AK24</f>
        <v>0</v>
      </c>
      <c r="AL20" s="65" t="e">
        <f t="shared" si="33"/>
        <v>#DIV/0!</v>
      </c>
      <c r="AM20" s="13">
        <f>AM21+AM22+AM23+AM24</f>
        <v>50</v>
      </c>
      <c r="AN20" s="13">
        <f>AN21+AN22+AN23+AN24</f>
        <v>50</v>
      </c>
      <c r="AO20" s="65">
        <f t="shared" si="34"/>
        <v>100</v>
      </c>
      <c r="AP20" s="13">
        <f>AP21+AP22+AP23+AP24</f>
        <v>228</v>
      </c>
      <c r="AQ20" s="13">
        <f>AQ21+AQ22+AQ23+AQ24</f>
        <v>220</v>
      </c>
      <c r="AR20" s="63">
        <f t="shared" si="8"/>
        <v>96.4912280701754</v>
      </c>
      <c r="AS20" s="13">
        <f>AS21+AS22+AS23+AS24</f>
        <v>0</v>
      </c>
      <c r="AT20" s="13">
        <f>AT21+AT22+AT23+AT24</f>
        <v>0</v>
      </c>
      <c r="AU20" s="63" t="e">
        <f t="shared" si="17"/>
        <v>#DIV/0!</v>
      </c>
      <c r="AV20" s="13">
        <f>AV21+AV22+AV23+AV24</f>
        <v>0</v>
      </c>
      <c r="AW20" s="13">
        <f>AW21+AW22+AW23+AW24</f>
        <v>0</v>
      </c>
      <c r="AX20" s="63" t="e">
        <f t="shared" si="18"/>
        <v>#DIV/0!</v>
      </c>
      <c r="AY20" s="13">
        <f t="shared" si="19"/>
        <v>595</v>
      </c>
      <c r="AZ20" s="16">
        <f t="shared" si="21"/>
        <v>595</v>
      </c>
      <c r="BA20" s="48">
        <f t="shared" si="9"/>
        <v>100</v>
      </c>
      <c r="BB20" s="41">
        <f t="shared" si="20"/>
        <v>1435</v>
      </c>
      <c r="BC20" s="16">
        <f t="shared" si="10"/>
        <v>1285</v>
      </c>
      <c r="BD20" s="42">
        <f t="shared" si="11"/>
        <v>89.5470383275261</v>
      </c>
    </row>
    <row r="21" ht="18.75" spans="1:56">
      <c r="A21" s="11"/>
      <c r="B21" s="18" t="s">
        <v>58</v>
      </c>
      <c r="C21" s="19">
        <v>139</v>
      </c>
      <c r="D21" s="20">
        <v>112</v>
      </c>
      <c r="E21" s="21">
        <f t="shared" si="12"/>
        <v>80.5755395683453</v>
      </c>
      <c r="F21" s="20"/>
      <c r="G21" s="20"/>
      <c r="H21" s="20"/>
      <c r="I21" s="22"/>
      <c r="J21" s="22"/>
      <c r="K21" s="43"/>
      <c r="L21" s="44">
        <f t="shared" si="0"/>
        <v>139</v>
      </c>
      <c r="M21" s="20">
        <f t="shared" si="1"/>
        <v>112</v>
      </c>
      <c r="N21" s="45">
        <f t="shared" si="2"/>
        <v>80.5755395683453</v>
      </c>
      <c r="O21" s="19"/>
      <c r="P21" s="20"/>
      <c r="Q21" s="21" t="e">
        <f t="shared" si="3"/>
        <v>#DIV/0!</v>
      </c>
      <c r="R21" s="22"/>
      <c r="S21" s="22"/>
      <c r="T21" s="59" t="e">
        <f t="shared" ref="T21:T25" si="35">S21/R21*100</f>
        <v>#DIV/0!</v>
      </c>
      <c r="U21" s="22"/>
      <c r="V21" s="22"/>
      <c r="W21" s="58" t="e">
        <f t="shared" ref="W21:W25" si="36">V21/U21*100</f>
        <v>#DIV/0!</v>
      </c>
      <c r="X21" s="22"/>
      <c r="Y21" s="22"/>
      <c r="Z21" s="62" t="e">
        <f t="shared" ref="Z21:Z51" si="37">Y21/X21*100</f>
        <v>#DIV/0!</v>
      </c>
      <c r="AA21" s="19"/>
      <c r="AB21" s="26"/>
      <c r="AC21" s="61" t="e">
        <f t="shared" si="32"/>
        <v>#DIV/0!</v>
      </c>
      <c r="AD21" s="26"/>
      <c r="AE21" s="26"/>
      <c r="AF21" s="21" t="e">
        <f t="shared" si="14"/>
        <v>#DIV/0!</v>
      </c>
      <c r="AG21" s="26">
        <v>40</v>
      </c>
      <c r="AH21" s="26">
        <v>40</v>
      </c>
      <c r="AI21" s="21">
        <f t="shared" ref="AI21:AI27" si="38">AH21/AG21*100</f>
        <v>100</v>
      </c>
      <c r="AJ21" s="26"/>
      <c r="AK21" s="26"/>
      <c r="AL21" s="67" t="e">
        <f t="shared" si="33"/>
        <v>#DIV/0!</v>
      </c>
      <c r="AM21" s="67"/>
      <c r="AN21" s="19"/>
      <c r="AO21" s="67" t="e">
        <f t="shared" si="34"/>
        <v>#DIV/0!</v>
      </c>
      <c r="AP21" s="67">
        <v>51</v>
      </c>
      <c r="AQ21" s="67">
        <v>30</v>
      </c>
      <c r="AR21" s="69">
        <f t="shared" si="8"/>
        <v>58.8235294117647</v>
      </c>
      <c r="AS21" s="70"/>
      <c r="AT21" s="70"/>
      <c r="AU21" s="69" t="e">
        <f t="shared" si="17"/>
        <v>#DIV/0!</v>
      </c>
      <c r="AV21" s="69"/>
      <c r="AW21" s="69"/>
      <c r="AX21" s="69" t="e">
        <f t="shared" si="18"/>
        <v>#DIV/0!</v>
      </c>
      <c r="AY21" s="70">
        <f t="shared" si="19"/>
        <v>91</v>
      </c>
      <c r="AZ21" s="90">
        <f t="shared" si="21"/>
        <v>70</v>
      </c>
      <c r="BA21" s="49">
        <f t="shared" si="9"/>
        <v>76.9230769230769</v>
      </c>
      <c r="BB21" s="91">
        <f t="shared" si="20"/>
        <v>230</v>
      </c>
      <c r="BC21" s="92">
        <f t="shared" si="10"/>
        <v>182</v>
      </c>
      <c r="BD21" s="93">
        <f t="shared" si="11"/>
        <v>79.1304347826087</v>
      </c>
    </row>
    <row r="22" ht="18.75" spans="1:56">
      <c r="A22" s="11"/>
      <c r="B22" s="18" t="s">
        <v>59</v>
      </c>
      <c r="C22" s="19">
        <v>201</v>
      </c>
      <c r="D22" s="20">
        <v>178</v>
      </c>
      <c r="E22" s="21">
        <f t="shared" si="12"/>
        <v>88.5572139303483</v>
      </c>
      <c r="F22" s="20"/>
      <c r="G22" s="20"/>
      <c r="H22" s="20"/>
      <c r="I22" s="22"/>
      <c r="J22" s="22"/>
      <c r="K22" s="43"/>
      <c r="L22" s="44">
        <f t="shared" si="0"/>
        <v>201</v>
      </c>
      <c r="M22" s="20">
        <f t="shared" si="1"/>
        <v>178</v>
      </c>
      <c r="N22" s="45">
        <f t="shared" si="2"/>
        <v>88.5572139303483</v>
      </c>
      <c r="O22" s="19"/>
      <c r="P22" s="20"/>
      <c r="Q22" s="21" t="e">
        <f t="shared" si="3"/>
        <v>#DIV/0!</v>
      </c>
      <c r="R22" s="22">
        <v>23</v>
      </c>
      <c r="S22" s="22">
        <v>43</v>
      </c>
      <c r="T22" s="59">
        <f t="shared" si="35"/>
        <v>186.95652173913</v>
      </c>
      <c r="U22" s="22"/>
      <c r="V22" s="22"/>
      <c r="W22" s="58" t="e">
        <f t="shared" si="36"/>
        <v>#DIV/0!</v>
      </c>
      <c r="X22" s="22"/>
      <c r="Y22" s="22"/>
      <c r="Z22" s="62" t="e">
        <f t="shared" si="37"/>
        <v>#DIV/0!</v>
      </c>
      <c r="AA22" s="19"/>
      <c r="AB22" s="26"/>
      <c r="AC22" s="61" t="e">
        <f t="shared" ref="AC22:AC26" si="39">AB22/AA22*100</f>
        <v>#DIV/0!</v>
      </c>
      <c r="AD22" s="26">
        <v>7</v>
      </c>
      <c r="AE22" s="26"/>
      <c r="AF22" s="21">
        <f t="shared" si="14"/>
        <v>0</v>
      </c>
      <c r="AG22" s="26">
        <v>58</v>
      </c>
      <c r="AH22" s="26">
        <v>58</v>
      </c>
      <c r="AI22" s="21">
        <f t="shared" si="38"/>
        <v>100</v>
      </c>
      <c r="AJ22" s="26"/>
      <c r="AK22" s="26"/>
      <c r="AL22" s="67" t="e">
        <f t="shared" ref="AL22:AL26" si="40">AK22/AJ22*100</f>
        <v>#DIV/0!</v>
      </c>
      <c r="AM22" s="67">
        <v>13</v>
      </c>
      <c r="AN22" s="19">
        <v>13</v>
      </c>
      <c r="AO22" s="67">
        <f t="shared" ref="AO22:AO26" si="41">AN22/AM22*100</f>
        <v>100</v>
      </c>
      <c r="AP22" s="67">
        <v>97</v>
      </c>
      <c r="AQ22" s="19">
        <v>60</v>
      </c>
      <c r="AR22" s="69">
        <f t="shared" si="8"/>
        <v>61.8556701030928</v>
      </c>
      <c r="AS22" s="70"/>
      <c r="AT22" s="70"/>
      <c r="AU22" s="69" t="e">
        <f t="shared" si="17"/>
        <v>#DIV/0!</v>
      </c>
      <c r="AV22" s="69"/>
      <c r="AW22" s="69"/>
      <c r="AX22" s="69" t="e">
        <f t="shared" si="18"/>
        <v>#DIV/0!</v>
      </c>
      <c r="AY22" s="70">
        <f t="shared" si="19"/>
        <v>198</v>
      </c>
      <c r="AZ22" s="90">
        <f t="shared" si="21"/>
        <v>174</v>
      </c>
      <c r="BA22" s="49">
        <f t="shared" si="9"/>
        <v>87.8787878787879</v>
      </c>
      <c r="BB22" s="91">
        <f t="shared" si="20"/>
        <v>399</v>
      </c>
      <c r="BC22" s="92">
        <f t="shared" si="10"/>
        <v>352</v>
      </c>
      <c r="BD22" s="93">
        <f t="shared" si="11"/>
        <v>88.2205513784461</v>
      </c>
    </row>
    <row r="23" ht="18.75" spans="1:56">
      <c r="A23" s="11"/>
      <c r="B23" s="18" t="s">
        <v>60</v>
      </c>
      <c r="C23" s="19">
        <v>314</v>
      </c>
      <c r="D23" s="20">
        <v>264</v>
      </c>
      <c r="E23" s="21">
        <f t="shared" si="12"/>
        <v>84.0764331210191</v>
      </c>
      <c r="F23" s="20"/>
      <c r="G23" s="20"/>
      <c r="H23" s="20"/>
      <c r="I23" s="22"/>
      <c r="J23" s="22"/>
      <c r="K23" s="43"/>
      <c r="L23" s="44">
        <f t="shared" si="0"/>
        <v>314</v>
      </c>
      <c r="M23" s="20">
        <f t="shared" si="1"/>
        <v>264</v>
      </c>
      <c r="N23" s="45">
        <f t="shared" si="2"/>
        <v>84.0764331210191</v>
      </c>
      <c r="O23" s="19"/>
      <c r="P23" s="20"/>
      <c r="Q23" s="21" t="e">
        <f t="shared" si="3"/>
        <v>#DIV/0!</v>
      </c>
      <c r="R23" s="22">
        <v>17</v>
      </c>
      <c r="S23" s="22">
        <v>57</v>
      </c>
      <c r="T23" s="59">
        <f t="shared" si="35"/>
        <v>335.294117647059</v>
      </c>
      <c r="U23" s="22"/>
      <c r="V23" s="22"/>
      <c r="W23" s="58" t="e">
        <f t="shared" si="36"/>
        <v>#DIV/0!</v>
      </c>
      <c r="X23" s="22"/>
      <c r="Y23" s="22"/>
      <c r="Z23" s="62" t="e">
        <f t="shared" si="37"/>
        <v>#DIV/0!</v>
      </c>
      <c r="AA23" s="19"/>
      <c r="AB23" s="26"/>
      <c r="AC23" s="61" t="e">
        <f t="shared" si="39"/>
        <v>#DIV/0!</v>
      </c>
      <c r="AD23" s="26">
        <v>66</v>
      </c>
      <c r="AE23" s="26">
        <v>25</v>
      </c>
      <c r="AF23" s="21">
        <f t="shared" si="14"/>
        <v>37.8787878787879</v>
      </c>
      <c r="AG23" s="26">
        <v>102</v>
      </c>
      <c r="AH23" s="26">
        <v>102</v>
      </c>
      <c r="AI23" s="21">
        <f t="shared" si="38"/>
        <v>100</v>
      </c>
      <c r="AJ23" s="26"/>
      <c r="AK23" s="26"/>
      <c r="AL23" s="67" t="e">
        <f t="shared" si="40"/>
        <v>#DIV/0!</v>
      </c>
      <c r="AM23" s="67">
        <v>12</v>
      </c>
      <c r="AN23" s="19">
        <v>12</v>
      </c>
      <c r="AO23" s="67">
        <f t="shared" si="41"/>
        <v>100</v>
      </c>
      <c r="AP23" s="67">
        <v>80</v>
      </c>
      <c r="AQ23" s="19">
        <v>80</v>
      </c>
      <c r="AR23" s="69">
        <f t="shared" si="8"/>
        <v>100</v>
      </c>
      <c r="AS23" s="70"/>
      <c r="AT23" s="70"/>
      <c r="AU23" s="69" t="e">
        <f t="shared" si="17"/>
        <v>#DIV/0!</v>
      </c>
      <c r="AV23" s="69"/>
      <c r="AW23" s="69"/>
      <c r="AX23" s="69" t="e">
        <f t="shared" si="18"/>
        <v>#DIV/0!</v>
      </c>
      <c r="AY23" s="70">
        <f t="shared" si="19"/>
        <v>277</v>
      </c>
      <c r="AZ23" s="90">
        <f t="shared" si="21"/>
        <v>276</v>
      </c>
      <c r="BA23" s="49">
        <f t="shared" si="9"/>
        <v>99.6389891696751</v>
      </c>
      <c r="BB23" s="91">
        <f t="shared" si="20"/>
        <v>591</v>
      </c>
      <c r="BC23" s="92">
        <f t="shared" si="10"/>
        <v>540</v>
      </c>
      <c r="BD23" s="93">
        <f t="shared" si="11"/>
        <v>91.3705583756345</v>
      </c>
    </row>
    <row r="24" ht="18.75" spans="1:56">
      <c r="A24" s="11"/>
      <c r="B24" s="18" t="s">
        <v>61</v>
      </c>
      <c r="C24" s="19">
        <v>186</v>
      </c>
      <c r="D24" s="20">
        <v>136</v>
      </c>
      <c r="E24" s="21">
        <f t="shared" si="12"/>
        <v>73.1182795698925</v>
      </c>
      <c r="F24" s="20"/>
      <c r="G24" s="20"/>
      <c r="H24" s="20"/>
      <c r="I24" s="22"/>
      <c r="J24" s="22"/>
      <c r="K24" s="43"/>
      <c r="L24" s="44">
        <f t="shared" si="0"/>
        <v>186</v>
      </c>
      <c r="M24" s="20">
        <f t="shared" si="1"/>
        <v>136</v>
      </c>
      <c r="N24" s="45">
        <f t="shared" si="2"/>
        <v>73.1182795698925</v>
      </c>
      <c r="O24" s="19"/>
      <c r="P24" s="20"/>
      <c r="Q24" s="21" t="e">
        <f t="shared" si="3"/>
        <v>#DIV/0!</v>
      </c>
      <c r="R24" s="22"/>
      <c r="S24" s="22"/>
      <c r="T24" s="59" t="e">
        <f t="shared" si="35"/>
        <v>#DIV/0!</v>
      </c>
      <c r="U24" s="22"/>
      <c r="V24" s="22"/>
      <c r="W24" s="58" t="e">
        <f t="shared" si="36"/>
        <v>#DIV/0!</v>
      </c>
      <c r="X24" s="22"/>
      <c r="Y24" s="22"/>
      <c r="Z24" s="62" t="e">
        <f t="shared" si="37"/>
        <v>#DIV/0!</v>
      </c>
      <c r="AA24" s="26"/>
      <c r="AB24" s="26"/>
      <c r="AC24" s="61" t="e">
        <f t="shared" si="39"/>
        <v>#DIV/0!</v>
      </c>
      <c r="AD24" s="26">
        <v>4</v>
      </c>
      <c r="AE24" s="26"/>
      <c r="AF24" s="21">
        <f t="shared" si="14"/>
        <v>0</v>
      </c>
      <c r="AG24" s="26"/>
      <c r="AH24" s="26"/>
      <c r="AI24" s="21" t="e">
        <f t="shared" si="38"/>
        <v>#DIV/0!</v>
      </c>
      <c r="AJ24" s="26"/>
      <c r="AK24" s="26"/>
      <c r="AL24" s="67" t="e">
        <f t="shared" si="40"/>
        <v>#DIV/0!</v>
      </c>
      <c r="AM24" s="67">
        <v>25</v>
      </c>
      <c r="AN24" s="19">
        <v>25</v>
      </c>
      <c r="AO24" s="67">
        <f t="shared" si="41"/>
        <v>100</v>
      </c>
      <c r="AP24" s="67"/>
      <c r="AQ24" s="67">
        <v>50</v>
      </c>
      <c r="AR24" s="69" t="e">
        <f t="shared" si="8"/>
        <v>#DIV/0!</v>
      </c>
      <c r="AS24" s="70"/>
      <c r="AT24" s="70"/>
      <c r="AU24" s="69" t="e">
        <f t="shared" si="17"/>
        <v>#DIV/0!</v>
      </c>
      <c r="AV24" s="69"/>
      <c r="AW24" s="69"/>
      <c r="AX24" s="69" t="e">
        <f t="shared" si="18"/>
        <v>#DIV/0!</v>
      </c>
      <c r="AY24" s="70">
        <f t="shared" si="19"/>
        <v>29</v>
      </c>
      <c r="AZ24" s="90">
        <f t="shared" si="21"/>
        <v>75</v>
      </c>
      <c r="BA24" s="49">
        <f t="shared" si="9"/>
        <v>258.620689655172</v>
      </c>
      <c r="BB24" s="91">
        <f t="shared" si="20"/>
        <v>215</v>
      </c>
      <c r="BC24" s="92">
        <f t="shared" si="10"/>
        <v>211</v>
      </c>
      <c r="BD24" s="93">
        <f t="shared" si="11"/>
        <v>98.1395348837209</v>
      </c>
    </row>
    <row r="25" ht="18.75" spans="1:56">
      <c r="A25" s="11"/>
      <c r="B25" s="12" t="s">
        <v>65</v>
      </c>
      <c r="C25" s="13">
        <f>C26+C27+C28+C29</f>
        <v>2831</v>
      </c>
      <c r="D25" s="16">
        <f>D26+D27+D28+D29</f>
        <v>1233</v>
      </c>
      <c r="E25" s="17">
        <f t="shared" si="12"/>
        <v>43.553514659131</v>
      </c>
      <c r="F25" s="16">
        <f>F26+F27+F28+F29</f>
        <v>312</v>
      </c>
      <c r="G25" s="16">
        <f>G26+G27+G28+G29</f>
        <v>262</v>
      </c>
      <c r="H25" s="17">
        <f>G25/F25*100</f>
        <v>83.974358974359</v>
      </c>
      <c r="I25" s="16">
        <f>I26+I27+I28+I29</f>
        <v>0</v>
      </c>
      <c r="J25" s="16">
        <f>J26+J27+J28+J29</f>
        <v>0</v>
      </c>
      <c r="K25" s="47"/>
      <c r="L25" s="41">
        <f t="shared" si="0"/>
        <v>3143</v>
      </c>
      <c r="M25" s="16">
        <f t="shared" si="1"/>
        <v>1495</v>
      </c>
      <c r="N25" s="42">
        <f t="shared" si="2"/>
        <v>47.5660197263761</v>
      </c>
      <c r="O25" s="13">
        <f>O26+O27+O28+O29</f>
        <v>30</v>
      </c>
      <c r="P25" s="16">
        <f>P26+P27+P28+P29</f>
        <v>280</v>
      </c>
      <c r="Q25" s="17">
        <f t="shared" si="3"/>
        <v>933.333333333333</v>
      </c>
      <c r="R25" s="46">
        <f>R26+R27+R28+R29</f>
        <v>585</v>
      </c>
      <c r="S25" s="46">
        <f>S26+S27+S28+S29</f>
        <v>1720</v>
      </c>
      <c r="T25" s="56">
        <f t="shared" si="35"/>
        <v>294.017094017094</v>
      </c>
      <c r="U25" s="46">
        <f>U26+U27+U28+U29</f>
        <v>379</v>
      </c>
      <c r="V25" s="46">
        <f>V26+V27+V28+V29</f>
        <v>230</v>
      </c>
      <c r="W25" s="56">
        <f t="shared" si="36"/>
        <v>60.6860158311346</v>
      </c>
      <c r="X25" s="46">
        <f>X26+X27+X28+X29</f>
        <v>23</v>
      </c>
      <c r="Y25" s="46">
        <f>Y26+Y27+Y28+Y29</f>
        <v>181</v>
      </c>
      <c r="Z25" s="56">
        <f t="shared" si="37"/>
        <v>786.95652173913</v>
      </c>
      <c r="AA25" s="13">
        <f>AA26+AA27+AA28+AA29</f>
        <v>362</v>
      </c>
      <c r="AB25" s="13">
        <f>AB26+AB27+AB28+AB29</f>
        <v>429</v>
      </c>
      <c r="AC25" s="42">
        <f t="shared" si="39"/>
        <v>118.508287292818</v>
      </c>
      <c r="AD25" s="13">
        <f>AD26+AD27+AD28+AD29</f>
        <v>312</v>
      </c>
      <c r="AE25" s="13">
        <f>AE26+AE27+AE28+AE29</f>
        <v>147</v>
      </c>
      <c r="AF25" s="17">
        <f t="shared" si="14"/>
        <v>47.1153846153846</v>
      </c>
      <c r="AG25" s="13">
        <f>AG26+AG27+AG28+AG29</f>
        <v>241</v>
      </c>
      <c r="AH25" s="13">
        <f>AH26+AH27+AH28+AH29</f>
        <v>426</v>
      </c>
      <c r="AI25" s="17">
        <f t="shared" si="38"/>
        <v>176.763485477178</v>
      </c>
      <c r="AJ25" s="13">
        <f>AJ26+AJ27+AJ28+AJ29</f>
        <v>0</v>
      </c>
      <c r="AK25" s="13">
        <f>AK26+AK27+AK28+AK29</f>
        <v>0</v>
      </c>
      <c r="AL25" s="65" t="e">
        <f t="shared" si="40"/>
        <v>#DIV/0!</v>
      </c>
      <c r="AM25" s="13">
        <f>AM26+AM27+AM28+AM29</f>
        <v>468</v>
      </c>
      <c r="AN25" s="13">
        <f>AN26+AN27+AN28+AN29</f>
        <v>168</v>
      </c>
      <c r="AO25" s="65">
        <f t="shared" si="41"/>
        <v>35.8974358974359</v>
      </c>
      <c r="AP25" s="13">
        <f>AP26+AP27+AP28+AP29</f>
        <v>265</v>
      </c>
      <c r="AQ25" s="13">
        <f>AQ26+AQ27+AQ28+AQ29</f>
        <v>265</v>
      </c>
      <c r="AR25" s="72">
        <f t="shared" si="8"/>
        <v>100</v>
      </c>
      <c r="AS25" s="13">
        <f>AS26+AS27+AS28+AS29</f>
        <v>0</v>
      </c>
      <c r="AT25" s="13">
        <f>AT26+AT27+AT28+AT29</f>
        <v>0</v>
      </c>
      <c r="AU25" s="63" t="e">
        <f t="shared" si="17"/>
        <v>#DIV/0!</v>
      </c>
      <c r="AV25" s="13">
        <f>AV26+AV27+AV28+AV29</f>
        <v>0</v>
      </c>
      <c r="AW25" s="13">
        <f>AW26+AW27+AW28+AW29</f>
        <v>0</v>
      </c>
      <c r="AX25" s="63" t="e">
        <f t="shared" si="18"/>
        <v>#DIV/0!</v>
      </c>
      <c r="AY25" s="13">
        <f t="shared" si="19"/>
        <v>2665</v>
      </c>
      <c r="AZ25" s="16">
        <f t="shared" si="21"/>
        <v>3846</v>
      </c>
      <c r="BA25" s="48">
        <f t="shared" si="9"/>
        <v>144.315196998124</v>
      </c>
      <c r="BB25" s="41">
        <f t="shared" si="20"/>
        <v>5808</v>
      </c>
      <c r="BC25" s="16">
        <f t="shared" si="10"/>
        <v>5341</v>
      </c>
      <c r="BD25" s="42">
        <f t="shared" si="11"/>
        <v>91.9593663911846</v>
      </c>
    </row>
    <row r="26" ht="18.75" spans="1:56">
      <c r="A26" s="11"/>
      <c r="B26" s="18" t="s">
        <v>58</v>
      </c>
      <c r="C26" s="19">
        <v>25</v>
      </c>
      <c r="D26" s="20">
        <v>15</v>
      </c>
      <c r="E26" s="21">
        <f t="shared" si="12"/>
        <v>60</v>
      </c>
      <c r="F26" s="20">
        <v>148</v>
      </c>
      <c r="G26" s="20">
        <v>126</v>
      </c>
      <c r="H26" s="20">
        <f>G26/F26*100</f>
        <v>85.1351351351351</v>
      </c>
      <c r="I26" s="20"/>
      <c r="J26" s="22"/>
      <c r="K26" s="43"/>
      <c r="L26" s="44">
        <f t="shared" si="0"/>
        <v>173</v>
      </c>
      <c r="M26" s="20">
        <f t="shared" si="1"/>
        <v>141</v>
      </c>
      <c r="N26" s="45">
        <f t="shared" si="2"/>
        <v>81.5028901734104</v>
      </c>
      <c r="O26" s="19"/>
      <c r="P26" s="20"/>
      <c r="Q26" s="21" t="e">
        <f t="shared" si="3"/>
        <v>#DIV/0!</v>
      </c>
      <c r="R26" s="22"/>
      <c r="S26" s="22"/>
      <c r="T26" s="59" t="e">
        <f t="shared" ref="T26:T30" si="42">S26/R26*100</f>
        <v>#DIV/0!</v>
      </c>
      <c r="U26" s="22">
        <v>32</v>
      </c>
      <c r="V26" s="22"/>
      <c r="W26" s="58">
        <f t="shared" ref="W26:W30" si="43">V26/U26*100</f>
        <v>0</v>
      </c>
      <c r="X26" s="22"/>
      <c r="Y26" s="22">
        <v>22</v>
      </c>
      <c r="Z26" s="57" t="e">
        <f t="shared" si="37"/>
        <v>#DIV/0!</v>
      </c>
      <c r="AA26" s="26">
        <v>8</v>
      </c>
      <c r="AB26" s="26"/>
      <c r="AC26" s="61">
        <f t="shared" si="39"/>
        <v>0</v>
      </c>
      <c r="AD26" s="26">
        <v>22</v>
      </c>
      <c r="AE26" s="26"/>
      <c r="AF26" s="21">
        <f t="shared" si="14"/>
        <v>0</v>
      </c>
      <c r="AG26" s="19"/>
      <c r="AH26" s="19">
        <v>11</v>
      </c>
      <c r="AI26" s="21" t="e">
        <f t="shared" si="38"/>
        <v>#DIV/0!</v>
      </c>
      <c r="AJ26" s="19"/>
      <c r="AK26" s="19"/>
      <c r="AL26" s="67" t="e">
        <f t="shared" si="40"/>
        <v>#DIV/0!</v>
      </c>
      <c r="AM26" s="19"/>
      <c r="AN26" s="19"/>
      <c r="AO26" s="67" t="e">
        <f t="shared" si="41"/>
        <v>#DIV/0!</v>
      </c>
      <c r="AP26" s="67"/>
      <c r="AQ26" s="67"/>
      <c r="AR26" s="69" t="e">
        <f t="shared" si="8"/>
        <v>#DIV/0!</v>
      </c>
      <c r="AS26" s="70"/>
      <c r="AT26" s="70"/>
      <c r="AU26" s="69" t="e">
        <f t="shared" si="17"/>
        <v>#DIV/0!</v>
      </c>
      <c r="AV26" s="69"/>
      <c r="AW26" s="69"/>
      <c r="AX26" s="69" t="e">
        <f t="shared" si="18"/>
        <v>#DIV/0!</v>
      </c>
      <c r="AY26" s="70">
        <f t="shared" si="19"/>
        <v>62</v>
      </c>
      <c r="AZ26" s="90">
        <f t="shared" si="21"/>
        <v>33</v>
      </c>
      <c r="BA26" s="49">
        <f t="shared" si="9"/>
        <v>53.2258064516129</v>
      </c>
      <c r="BB26" s="91">
        <f t="shared" si="20"/>
        <v>235</v>
      </c>
      <c r="BC26" s="92">
        <f t="shared" si="10"/>
        <v>174</v>
      </c>
      <c r="BD26" s="93">
        <f t="shared" si="11"/>
        <v>74.0425531914894</v>
      </c>
    </row>
    <row r="27" ht="18.75" spans="1:56">
      <c r="A27" s="11"/>
      <c r="B27" s="18" t="s">
        <v>59</v>
      </c>
      <c r="C27" s="19">
        <v>117</v>
      </c>
      <c r="D27" s="20">
        <v>57</v>
      </c>
      <c r="E27" s="21">
        <f t="shared" si="12"/>
        <v>48.7179487179487</v>
      </c>
      <c r="F27" s="20">
        <v>164</v>
      </c>
      <c r="G27" s="20">
        <v>136</v>
      </c>
      <c r="H27" s="20">
        <f>G27/F27*100</f>
        <v>82.9268292682927</v>
      </c>
      <c r="I27" s="22"/>
      <c r="J27" s="22"/>
      <c r="K27" s="43"/>
      <c r="L27" s="44">
        <f t="shared" si="0"/>
        <v>281</v>
      </c>
      <c r="M27" s="20">
        <f t="shared" si="1"/>
        <v>193</v>
      </c>
      <c r="N27" s="45">
        <f t="shared" si="2"/>
        <v>68.6832740213523</v>
      </c>
      <c r="O27" s="19"/>
      <c r="P27" s="20"/>
      <c r="Q27" s="21" t="e">
        <f t="shared" si="3"/>
        <v>#DIV/0!</v>
      </c>
      <c r="R27" s="22"/>
      <c r="S27" s="22">
        <v>15</v>
      </c>
      <c r="T27" s="59" t="e">
        <f t="shared" si="42"/>
        <v>#DIV/0!</v>
      </c>
      <c r="U27" s="22">
        <v>50</v>
      </c>
      <c r="V27" s="22"/>
      <c r="W27" s="58">
        <f t="shared" si="43"/>
        <v>0</v>
      </c>
      <c r="X27" s="22"/>
      <c r="Y27" s="22">
        <v>18</v>
      </c>
      <c r="Z27" s="57" t="e">
        <f t="shared" si="37"/>
        <v>#DIV/0!</v>
      </c>
      <c r="AA27" s="26"/>
      <c r="AB27" s="26"/>
      <c r="AC27" s="61" t="e">
        <f t="shared" ref="AC27:AC30" si="44">AB27/AA27*100</f>
        <v>#DIV/0!</v>
      </c>
      <c r="AD27" s="26">
        <v>48</v>
      </c>
      <c r="AE27" s="26"/>
      <c r="AF27" s="21">
        <f t="shared" si="14"/>
        <v>0</v>
      </c>
      <c r="AG27" s="19">
        <v>5</v>
      </c>
      <c r="AH27" s="19">
        <v>57</v>
      </c>
      <c r="AI27" s="21">
        <f t="shared" si="38"/>
        <v>1140</v>
      </c>
      <c r="AJ27" s="19"/>
      <c r="AK27" s="19"/>
      <c r="AL27" s="67" t="e">
        <f t="shared" ref="AL27:AL30" si="45">AK27/AJ27*100</f>
        <v>#DIV/0!</v>
      </c>
      <c r="AM27" s="19">
        <v>30</v>
      </c>
      <c r="AN27" s="19"/>
      <c r="AO27" s="67">
        <f t="shared" ref="AO27:AO31" si="46">AN27/AM27*100</f>
        <v>0</v>
      </c>
      <c r="AP27" s="67"/>
      <c r="AQ27" s="67"/>
      <c r="AR27" s="69" t="e">
        <f t="shared" si="8"/>
        <v>#DIV/0!</v>
      </c>
      <c r="AS27" s="70"/>
      <c r="AT27" s="70"/>
      <c r="AU27" s="69" t="e">
        <f t="shared" si="17"/>
        <v>#DIV/0!</v>
      </c>
      <c r="AV27" s="69"/>
      <c r="AW27" s="69"/>
      <c r="AX27" s="69" t="e">
        <f t="shared" si="18"/>
        <v>#DIV/0!</v>
      </c>
      <c r="AY27" s="70">
        <f t="shared" si="19"/>
        <v>133</v>
      </c>
      <c r="AZ27" s="90">
        <f t="shared" si="21"/>
        <v>90</v>
      </c>
      <c r="BA27" s="49">
        <f t="shared" si="9"/>
        <v>67.6691729323308</v>
      </c>
      <c r="BB27" s="91">
        <f t="shared" si="20"/>
        <v>414</v>
      </c>
      <c r="BC27" s="92">
        <f t="shared" si="10"/>
        <v>283</v>
      </c>
      <c r="BD27" s="93">
        <f t="shared" si="11"/>
        <v>68.3574879227053</v>
      </c>
    </row>
    <row r="28" ht="18.75" spans="1:56">
      <c r="A28" s="11"/>
      <c r="B28" s="18" t="s">
        <v>60</v>
      </c>
      <c r="C28" s="19">
        <v>1318</v>
      </c>
      <c r="D28" s="20">
        <v>548</v>
      </c>
      <c r="E28" s="21">
        <f t="shared" si="12"/>
        <v>41.5781487101669</v>
      </c>
      <c r="F28" s="20"/>
      <c r="G28" s="20"/>
      <c r="H28" s="21"/>
      <c r="I28" s="22"/>
      <c r="J28" s="22"/>
      <c r="K28" s="43"/>
      <c r="L28" s="44">
        <f t="shared" si="0"/>
        <v>1318</v>
      </c>
      <c r="M28" s="20">
        <f t="shared" si="1"/>
        <v>548</v>
      </c>
      <c r="N28" s="45">
        <f t="shared" si="2"/>
        <v>41.5781487101669</v>
      </c>
      <c r="O28" s="19">
        <v>6</v>
      </c>
      <c r="P28" s="20">
        <v>131</v>
      </c>
      <c r="Q28" s="21">
        <f t="shared" si="3"/>
        <v>2183.33333333333</v>
      </c>
      <c r="R28" s="22">
        <v>300</v>
      </c>
      <c r="S28" s="22">
        <v>834</v>
      </c>
      <c r="T28" s="59">
        <f t="shared" si="42"/>
        <v>278</v>
      </c>
      <c r="U28" s="22">
        <v>120</v>
      </c>
      <c r="V28" s="22">
        <v>96</v>
      </c>
      <c r="W28" s="58">
        <f t="shared" si="43"/>
        <v>80</v>
      </c>
      <c r="X28" s="22"/>
      <c r="Y28" s="22">
        <v>44</v>
      </c>
      <c r="Z28" s="57" t="e">
        <f t="shared" si="37"/>
        <v>#DIV/0!</v>
      </c>
      <c r="AA28" s="20">
        <v>142</v>
      </c>
      <c r="AB28" s="26">
        <v>232</v>
      </c>
      <c r="AC28" s="61">
        <f t="shared" si="44"/>
        <v>163.380281690141</v>
      </c>
      <c r="AD28" s="26">
        <v>150</v>
      </c>
      <c r="AE28" s="26">
        <v>56</v>
      </c>
      <c r="AF28" s="21">
        <f t="shared" si="14"/>
        <v>37.3333333333333</v>
      </c>
      <c r="AG28" s="19">
        <v>98</v>
      </c>
      <c r="AH28" s="19">
        <v>190</v>
      </c>
      <c r="AI28" s="21">
        <f t="shared" ref="AI28:AI29" si="47">AH28/AG28*100</f>
        <v>193.877551020408</v>
      </c>
      <c r="AJ28" s="19"/>
      <c r="AK28" s="19"/>
      <c r="AL28" s="67" t="e">
        <f t="shared" si="45"/>
        <v>#DIV/0!</v>
      </c>
      <c r="AM28" s="19">
        <v>244</v>
      </c>
      <c r="AN28" s="19">
        <v>74</v>
      </c>
      <c r="AO28" s="67">
        <f t="shared" si="46"/>
        <v>30.327868852459</v>
      </c>
      <c r="AP28" s="67">
        <v>127</v>
      </c>
      <c r="AQ28" s="67">
        <v>127</v>
      </c>
      <c r="AR28" s="69">
        <f t="shared" si="8"/>
        <v>100</v>
      </c>
      <c r="AS28" s="70"/>
      <c r="AT28" s="70"/>
      <c r="AU28" s="69" t="e">
        <f t="shared" si="17"/>
        <v>#DIV/0!</v>
      </c>
      <c r="AV28" s="69"/>
      <c r="AW28" s="69"/>
      <c r="AX28" s="69" t="e">
        <f t="shared" si="18"/>
        <v>#DIV/0!</v>
      </c>
      <c r="AY28" s="70">
        <f t="shared" si="19"/>
        <v>1187</v>
      </c>
      <c r="AZ28" s="90">
        <f t="shared" si="21"/>
        <v>1784</v>
      </c>
      <c r="BA28" s="49">
        <f t="shared" si="9"/>
        <v>150.294860994103</v>
      </c>
      <c r="BB28" s="91">
        <f t="shared" si="20"/>
        <v>2505</v>
      </c>
      <c r="BC28" s="92">
        <f t="shared" si="10"/>
        <v>2332</v>
      </c>
      <c r="BD28" s="93">
        <f t="shared" si="11"/>
        <v>93.0938123752495</v>
      </c>
    </row>
    <row r="29" ht="18.75" spans="1:56">
      <c r="A29" s="11"/>
      <c r="B29" s="18" t="s">
        <v>61</v>
      </c>
      <c r="C29" s="19">
        <v>1371</v>
      </c>
      <c r="D29" s="20">
        <v>613</v>
      </c>
      <c r="E29" s="21">
        <f t="shared" si="12"/>
        <v>44.7118891320204</v>
      </c>
      <c r="F29" s="20"/>
      <c r="G29" s="20"/>
      <c r="H29" s="21"/>
      <c r="I29" s="22"/>
      <c r="J29" s="22"/>
      <c r="K29" s="43"/>
      <c r="L29" s="44">
        <f t="shared" si="0"/>
        <v>1371</v>
      </c>
      <c r="M29" s="20">
        <f t="shared" si="1"/>
        <v>613</v>
      </c>
      <c r="N29" s="45">
        <f t="shared" si="2"/>
        <v>44.7118891320204</v>
      </c>
      <c r="O29" s="19">
        <v>24</v>
      </c>
      <c r="P29" s="20">
        <v>149</v>
      </c>
      <c r="Q29" s="21">
        <f t="shared" si="3"/>
        <v>620.833333333333</v>
      </c>
      <c r="R29" s="22">
        <v>285</v>
      </c>
      <c r="S29" s="22">
        <v>871</v>
      </c>
      <c r="T29" s="59">
        <f t="shared" si="42"/>
        <v>305.614035087719</v>
      </c>
      <c r="U29" s="22">
        <v>177</v>
      </c>
      <c r="V29" s="22">
        <v>134</v>
      </c>
      <c r="W29" s="58">
        <f t="shared" si="43"/>
        <v>75.7062146892655</v>
      </c>
      <c r="X29" s="22">
        <v>23</v>
      </c>
      <c r="Y29" s="22">
        <v>97</v>
      </c>
      <c r="Z29" s="57">
        <f t="shared" si="37"/>
        <v>421.739130434783</v>
      </c>
      <c r="AA29" s="20">
        <v>212</v>
      </c>
      <c r="AB29" s="26">
        <v>197</v>
      </c>
      <c r="AC29" s="61">
        <f t="shared" si="44"/>
        <v>92.9245283018868</v>
      </c>
      <c r="AD29" s="26">
        <v>92</v>
      </c>
      <c r="AE29" s="26">
        <v>91</v>
      </c>
      <c r="AF29" s="21">
        <f t="shared" si="14"/>
        <v>98.9130434782609</v>
      </c>
      <c r="AG29" s="19">
        <v>138</v>
      </c>
      <c r="AH29" s="19">
        <v>168</v>
      </c>
      <c r="AI29" s="21">
        <f t="shared" si="47"/>
        <v>121.739130434783</v>
      </c>
      <c r="AJ29" s="19"/>
      <c r="AK29" s="19"/>
      <c r="AL29" s="67" t="e">
        <f t="shared" si="45"/>
        <v>#DIV/0!</v>
      </c>
      <c r="AM29" s="19">
        <v>194</v>
      </c>
      <c r="AN29" s="19">
        <v>94</v>
      </c>
      <c r="AO29" s="67">
        <f t="shared" si="46"/>
        <v>48.4536082474227</v>
      </c>
      <c r="AP29" s="67">
        <v>138</v>
      </c>
      <c r="AQ29" s="67">
        <v>138</v>
      </c>
      <c r="AR29" s="73">
        <f t="shared" si="8"/>
        <v>100</v>
      </c>
      <c r="AS29" s="74"/>
      <c r="AT29" s="74"/>
      <c r="AU29" s="69" t="e">
        <f t="shared" si="17"/>
        <v>#DIV/0!</v>
      </c>
      <c r="AV29" s="69"/>
      <c r="AW29" s="69"/>
      <c r="AX29" s="69" t="e">
        <f t="shared" si="18"/>
        <v>#DIV/0!</v>
      </c>
      <c r="AY29" s="70">
        <f t="shared" si="19"/>
        <v>1283</v>
      </c>
      <c r="AZ29" s="90">
        <f t="shared" si="21"/>
        <v>1939</v>
      </c>
      <c r="BA29" s="49">
        <f t="shared" si="9"/>
        <v>151.130163678878</v>
      </c>
      <c r="BB29" s="91">
        <f t="shared" si="20"/>
        <v>2654</v>
      </c>
      <c r="BC29" s="92">
        <f t="shared" si="10"/>
        <v>2552</v>
      </c>
      <c r="BD29" s="93">
        <f t="shared" si="11"/>
        <v>96.1567445365486</v>
      </c>
    </row>
    <row r="30" ht="18.75" spans="1:56">
      <c r="A30" s="11"/>
      <c r="B30" s="12" t="s">
        <v>66</v>
      </c>
      <c r="C30" s="13">
        <f>C31+C32+C33+C34</f>
        <v>1235</v>
      </c>
      <c r="D30" s="16">
        <f>D31+D32+D33+D34</f>
        <v>885</v>
      </c>
      <c r="E30" s="17">
        <f t="shared" si="12"/>
        <v>71.6599190283401</v>
      </c>
      <c r="F30" s="16"/>
      <c r="G30" s="16"/>
      <c r="H30" s="16"/>
      <c r="I30" s="46"/>
      <c r="J30" s="46"/>
      <c r="K30" s="47"/>
      <c r="L30" s="41">
        <f t="shared" si="0"/>
        <v>1235</v>
      </c>
      <c r="M30" s="16">
        <f t="shared" si="1"/>
        <v>885</v>
      </c>
      <c r="N30" s="42">
        <f t="shared" si="2"/>
        <v>71.6599190283401</v>
      </c>
      <c r="O30" s="13">
        <f>O31+O32+O33+O34</f>
        <v>0</v>
      </c>
      <c r="P30" s="16">
        <f>P31+P32+P33+P34</f>
        <v>0</v>
      </c>
      <c r="Q30" s="17" t="e">
        <f t="shared" si="3"/>
        <v>#DIV/0!</v>
      </c>
      <c r="R30" s="46">
        <f>R31+R32+R33+R34</f>
        <v>333</v>
      </c>
      <c r="S30" s="46">
        <f>S31+S32+S33+S34</f>
        <v>338</v>
      </c>
      <c r="T30" s="56">
        <f t="shared" si="42"/>
        <v>101.501501501502</v>
      </c>
      <c r="U30" s="46">
        <f>U31+U32+U33+U34</f>
        <v>205</v>
      </c>
      <c r="V30" s="46">
        <f>V31+V32+V33+V34</f>
        <v>195</v>
      </c>
      <c r="W30" s="56">
        <f t="shared" si="43"/>
        <v>95.1219512195122</v>
      </c>
      <c r="X30" s="46">
        <f>X31+X32+X33+X34</f>
        <v>5</v>
      </c>
      <c r="Y30" s="46">
        <f>Y31+Y32+Y33+Y34</f>
        <v>110</v>
      </c>
      <c r="Z30" s="56">
        <f t="shared" si="37"/>
        <v>2200</v>
      </c>
      <c r="AA30" s="13">
        <f>AA31+AA32+AA33+AA34</f>
        <v>398</v>
      </c>
      <c r="AB30" s="13">
        <f>AB31+AB32+AB33+AB34</f>
        <v>538</v>
      </c>
      <c r="AC30" s="63">
        <f t="shared" si="44"/>
        <v>135.175879396985</v>
      </c>
      <c r="AD30" s="13">
        <f>AD31+AD32+AD33+AD34</f>
        <v>215</v>
      </c>
      <c r="AE30" s="13">
        <f>AE31+AE32+AE33+AE34</f>
        <v>310</v>
      </c>
      <c r="AF30" s="17">
        <f t="shared" si="14"/>
        <v>144.186046511628</v>
      </c>
      <c r="AG30" s="13">
        <f>AG31+AG32+AG33+AG34</f>
        <v>57</v>
      </c>
      <c r="AH30" s="13">
        <f>AH31+AH32+AH33+AH34</f>
        <v>57</v>
      </c>
      <c r="AI30" s="63"/>
      <c r="AJ30" s="63">
        <f>AJ31+AJ32+AJ33+AJ34</f>
        <v>0</v>
      </c>
      <c r="AK30" s="63">
        <f>AK31+AK32+AK33+AK34</f>
        <v>0</v>
      </c>
      <c r="AL30" s="63" t="e">
        <f t="shared" si="45"/>
        <v>#DIV/0!</v>
      </c>
      <c r="AM30" s="13">
        <f>AM31+AM32+AM33+AM34</f>
        <v>135</v>
      </c>
      <c r="AN30" s="13">
        <f>AN31+AN32+AN33+AN34</f>
        <v>85</v>
      </c>
      <c r="AO30" s="63">
        <f t="shared" si="46"/>
        <v>62.962962962963</v>
      </c>
      <c r="AP30" s="13">
        <f>AP31+AP32+AP33+AP34</f>
        <v>78</v>
      </c>
      <c r="AQ30" s="13">
        <f>AQ31+AQ32+AQ33+AQ34</f>
        <v>46</v>
      </c>
      <c r="AR30" s="63">
        <f t="shared" si="8"/>
        <v>58.974358974359</v>
      </c>
      <c r="AS30" s="13">
        <f>AS31+AS32+AS33+AS34</f>
        <v>0</v>
      </c>
      <c r="AT30" s="13">
        <f>AT31+AT32+AT33+AT34</f>
        <v>0</v>
      </c>
      <c r="AU30" s="63" t="e">
        <f t="shared" si="17"/>
        <v>#DIV/0!</v>
      </c>
      <c r="AV30" s="13">
        <f>AV31+AV32+AV33+AV34</f>
        <v>0</v>
      </c>
      <c r="AW30" s="13">
        <f>AW31+AW32+AW33+AW34</f>
        <v>0</v>
      </c>
      <c r="AX30" s="63" t="e">
        <f t="shared" si="18"/>
        <v>#DIV/0!</v>
      </c>
      <c r="AY30" s="13">
        <f t="shared" si="19"/>
        <v>1426</v>
      </c>
      <c r="AZ30" s="16">
        <f t="shared" si="21"/>
        <v>1679</v>
      </c>
      <c r="BA30" s="48">
        <f t="shared" si="9"/>
        <v>117.741935483871</v>
      </c>
      <c r="BB30" s="41">
        <f t="shared" si="20"/>
        <v>2661</v>
      </c>
      <c r="BC30" s="16">
        <f t="shared" si="10"/>
        <v>2564</v>
      </c>
      <c r="BD30" s="42">
        <f t="shared" si="11"/>
        <v>96.3547538519354</v>
      </c>
    </row>
    <row r="31" ht="18.75" spans="1:56">
      <c r="A31" s="11"/>
      <c r="B31" s="18" t="s">
        <v>58</v>
      </c>
      <c r="C31" s="19">
        <v>135</v>
      </c>
      <c r="D31" s="20">
        <v>135</v>
      </c>
      <c r="E31" s="21">
        <f t="shared" si="12"/>
        <v>100</v>
      </c>
      <c r="F31" s="22"/>
      <c r="G31" s="22"/>
      <c r="H31" s="23"/>
      <c r="I31" s="22"/>
      <c r="J31" s="22"/>
      <c r="K31" s="43"/>
      <c r="L31" s="44">
        <f t="shared" si="0"/>
        <v>135</v>
      </c>
      <c r="M31" s="20">
        <f t="shared" si="1"/>
        <v>135</v>
      </c>
      <c r="N31" s="45">
        <f t="shared" si="2"/>
        <v>100</v>
      </c>
      <c r="O31" s="26"/>
      <c r="P31" s="22"/>
      <c r="Q31" s="23" t="e">
        <f t="shared" si="3"/>
        <v>#DIV/0!</v>
      </c>
      <c r="R31" s="22">
        <v>20</v>
      </c>
      <c r="S31" s="22"/>
      <c r="T31" s="59">
        <f t="shared" ref="T31:T35" si="48">S31/R31*100</f>
        <v>0</v>
      </c>
      <c r="U31" s="22">
        <v>8</v>
      </c>
      <c r="V31" s="22">
        <v>8</v>
      </c>
      <c r="W31" s="58">
        <f t="shared" ref="W31:W35" si="49">V31/U31*100</f>
        <v>100</v>
      </c>
      <c r="X31" s="22"/>
      <c r="Y31" s="22"/>
      <c r="Z31" s="57" t="e">
        <f t="shared" si="37"/>
        <v>#DIV/0!</v>
      </c>
      <c r="AA31" s="26">
        <v>8</v>
      </c>
      <c r="AB31" s="26">
        <v>28</v>
      </c>
      <c r="AC31" s="64">
        <f t="shared" ref="AC31:AC35" si="50">AB31/AA31*100</f>
        <v>350</v>
      </c>
      <c r="AD31" s="64">
        <v>30</v>
      </c>
      <c r="AE31" s="64">
        <v>30</v>
      </c>
      <c r="AF31" s="21">
        <f t="shared" si="14"/>
        <v>100</v>
      </c>
      <c r="AG31" s="64">
        <v>16</v>
      </c>
      <c r="AH31" s="64">
        <v>16</v>
      </c>
      <c r="AI31" s="21">
        <f>AH31/AG31*100</f>
        <v>100</v>
      </c>
      <c r="AJ31" s="64"/>
      <c r="AK31" s="64"/>
      <c r="AL31" s="64"/>
      <c r="AM31" s="19">
        <v>11</v>
      </c>
      <c r="AN31" s="19">
        <v>11</v>
      </c>
      <c r="AO31" s="64">
        <f t="shared" si="46"/>
        <v>100</v>
      </c>
      <c r="AP31" s="64"/>
      <c r="AQ31" s="64"/>
      <c r="AR31" s="69" t="e">
        <f t="shared" si="8"/>
        <v>#DIV/0!</v>
      </c>
      <c r="AS31" s="70"/>
      <c r="AT31" s="70"/>
      <c r="AU31" s="69" t="e">
        <f t="shared" si="17"/>
        <v>#DIV/0!</v>
      </c>
      <c r="AV31" s="69"/>
      <c r="AW31" s="69"/>
      <c r="AX31" s="69" t="e">
        <f t="shared" si="18"/>
        <v>#DIV/0!</v>
      </c>
      <c r="AY31" s="70">
        <f t="shared" si="19"/>
        <v>93</v>
      </c>
      <c r="AZ31" s="90">
        <f t="shared" si="21"/>
        <v>93</v>
      </c>
      <c r="BA31" s="49">
        <f t="shared" si="9"/>
        <v>100</v>
      </c>
      <c r="BB31" s="91">
        <f t="shared" si="20"/>
        <v>228</v>
      </c>
      <c r="BC31" s="92">
        <f t="shared" si="10"/>
        <v>228</v>
      </c>
      <c r="BD31" s="93">
        <f t="shared" si="11"/>
        <v>100</v>
      </c>
    </row>
    <row r="32" ht="18.75" spans="1:56">
      <c r="A32" s="11"/>
      <c r="B32" s="18" t="s">
        <v>59</v>
      </c>
      <c r="C32" s="19">
        <v>374</v>
      </c>
      <c r="D32" s="20">
        <v>292</v>
      </c>
      <c r="E32" s="21">
        <f t="shared" si="12"/>
        <v>78.0748663101604</v>
      </c>
      <c r="F32" s="22"/>
      <c r="G32" s="22"/>
      <c r="H32" s="23"/>
      <c r="I32" s="22"/>
      <c r="J32" s="22"/>
      <c r="K32" s="43"/>
      <c r="L32" s="44">
        <f t="shared" si="0"/>
        <v>374</v>
      </c>
      <c r="M32" s="20">
        <f t="shared" si="1"/>
        <v>292</v>
      </c>
      <c r="N32" s="45">
        <f t="shared" si="2"/>
        <v>78.0748663101604</v>
      </c>
      <c r="O32" s="19"/>
      <c r="P32" s="20"/>
      <c r="Q32" s="21" t="e">
        <f t="shared" si="3"/>
        <v>#DIV/0!</v>
      </c>
      <c r="R32" s="22">
        <v>20</v>
      </c>
      <c r="S32" s="22"/>
      <c r="T32" s="59">
        <f t="shared" si="48"/>
        <v>0</v>
      </c>
      <c r="U32" s="22">
        <v>62</v>
      </c>
      <c r="V32" s="22">
        <v>62</v>
      </c>
      <c r="W32" s="58">
        <f t="shared" si="49"/>
        <v>100</v>
      </c>
      <c r="X32" s="22"/>
      <c r="Y32" s="22"/>
      <c r="Z32" s="57" t="e">
        <f t="shared" si="37"/>
        <v>#DIV/0!</v>
      </c>
      <c r="AA32" s="26">
        <v>37</v>
      </c>
      <c r="AB32" s="26">
        <v>109</v>
      </c>
      <c r="AC32" s="64">
        <f t="shared" si="50"/>
        <v>294.594594594595</v>
      </c>
      <c r="AD32" s="64"/>
      <c r="AE32" s="64">
        <v>30</v>
      </c>
      <c r="AF32" s="21" t="e">
        <f t="shared" si="14"/>
        <v>#DIV/0!</v>
      </c>
      <c r="AG32" s="64">
        <v>14</v>
      </c>
      <c r="AH32" s="64">
        <v>14</v>
      </c>
      <c r="AI32" s="21">
        <f>AH32/AG32*100</f>
        <v>100</v>
      </c>
      <c r="AJ32" s="64"/>
      <c r="AK32" s="64"/>
      <c r="AL32" s="64" t="e">
        <f>AK32/AJ32*100</f>
        <v>#DIV/0!</v>
      </c>
      <c r="AM32" s="19">
        <v>24</v>
      </c>
      <c r="AN32" s="19">
        <v>24</v>
      </c>
      <c r="AO32" s="64">
        <f t="shared" ref="AO32:AO36" si="51">AN32/AM32*100</f>
        <v>100</v>
      </c>
      <c r="AP32" s="64">
        <v>31</v>
      </c>
      <c r="AQ32" s="64">
        <v>31</v>
      </c>
      <c r="AR32" s="69">
        <f t="shared" si="8"/>
        <v>100</v>
      </c>
      <c r="AS32" s="70"/>
      <c r="AT32" s="70"/>
      <c r="AU32" s="69" t="e">
        <f t="shared" si="17"/>
        <v>#DIV/0!</v>
      </c>
      <c r="AV32" s="69"/>
      <c r="AW32" s="69"/>
      <c r="AX32" s="69" t="e">
        <f t="shared" si="18"/>
        <v>#DIV/0!</v>
      </c>
      <c r="AY32" s="70">
        <f t="shared" si="19"/>
        <v>188</v>
      </c>
      <c r="AZ32" s="90">
        <f t="shared" si="21"/>
        <v>270</v>
      </c>
      <c r="BA32" s="49">
        <f t="shared" si="9"/>
        <v>143.617021276596</v>
      </c>
      <c r="BB32" s="91">
        <f t="shared" si="20"/>
        <v>562</v>
      </c>
      <c r="BC32" s="92">
        <f t="shared" si="10"/>
        <v>562</v>
      </c>
      <c r="BD32" s="93">
        <f t="shared" si="11"/>
        <v>100</v>
      </c>
    </row>
    <row r="33" ht="18.75" spans="1:56">
      <c r="A33" s="11"/>
      <c r="B33" s="18" t="s">
        <v>60</v>
      </c>
      <c r="C33" s="19">
        <v>502</v>
      </c>
      <c r="D33" s="20">
        <v>329</v>
      </c>
      <c r="E33" s="21">
        <f t="shared" si="12"/>
        <v>65.5378486055777</v>
      </c>
      <c r="F33" s="22"/>
      <c r="G33" s="22"/>
      <c r="H33" s="23"/>
      <c r="I33" s="22"/>
      <c r="J33" s="22"/>
      <c r="K33" s="43"/>
      <c r="L33" s="44">
        <f t="shared" si="0"/>
        <v>502</v>
      </c>
      <c r="M33" s="20">
        <f t="shared" si="1"/>
        <v>329</v>
      </c>
      <c r="N33" s="45">
        <f t="shared" si="2"/>
        <v>65.5378486055777</v>
      </c>
      <c r="O33" s="19"/>
      <c r="P33" s="20"/>
      <c r="Q33" s="21" t="e">
        <f t="shared" si="3"/>
        <v>#DIV/0!</v>
      </c>
      <c r="R33" s="22">
        <v>155</v>
      </c>
      <c r="S33" s="22">
        <v>174</v>
      </c>
      <c r="T33" s="59">
        <f t="shared" si="48"/>
        <v>112.258064516129</v>
      </c>
      <c r="U33" s="22">
        <v>61</v>
      </c>
      <c r="V33" s="22">
        <v>53</v>
      </c>
      <c r="W33" s="58">
        <f t="shared" si="49"/>
        <v>86.8852459016393</v>
      </c>
      <c r="X33" s="22"/>
      <c r="Y33" s="22">
        <v>58</v>
      </c>
      <c r="Z33" s="57" t="e">
        <f t="shared" si="37"/>
        <v>#DIV/0!</v>
      </c>
      <c r="AA33" s="19">
        <v>83</v>
      </c>
      <c r="AB33" s="19">
        <v>163</v>
      </c>
      <c r="AC33" s="64">
        <f t="shared" si="50"/>
        <v>196.385542168675</v>
      </c>
      <c r="AD33" s="64">
        <v>104</v>
      </c>
      <c r="AE33" s="64">
        <v>118</v>
      </c>
      <c r="AF33" s="21">
        <f t="shared" si="14"/>
        <v>113.461538461538</v>
      </c>
      <c r="AG33" s="64">
        <v>12</v>
      </c>
      <c r="AH33" s="64">
        <v>12</v>
      </c>
      <c r="AI33" s="21">
        <f>AH33/AG33*100</f>
        <v>100</v>
      </c>
      <c r="AJ33" s="64"/>
      <c r="AK33" s="64"/>
      <c r="AL33" s="64" t="e">
        <f t="shared" ref="AL33:AL36" si="52">AK33/AJ33*100</f>
        <v>#DIV/0!</v>
      </c>
      <c r="AM33" s="19">
        <v>51</v>
      </c>
      <c r="AN33" s="19">
        <v>26</v>
      </c>
      <c r="AO33" s="64">
        <f t="shared" si="51"/>
        <v>50.9803921568627</v>
      </c>
      <c r="AP33" s="64">
        <v>31</v>
      </c>
      <c r="AQ33" s="64">
        <v>15</v>
      </c>
      <c r="AR33" s="69">
        <f t="shared" si="8"/>
        <v>48.3870967741936</v>
      </c>
      <c r="AS33" s="70"/>
      <c r="AT33" s="70"/>
      <c r="AU33" s="69" t="e">
        <f t="shared" si="17"/>
        <v>#DIV/0!</v>
      </c>
      <c r="AV33" s="69"/>
      <c r="AW33" s="69"/>
      <c r="AX33" s="69" t="e">
        <f t="shared" si="18"/>
        <v>#DIV/0!</v>
      </c>
      <c r="AY33" s="70">
        <f t="shared" si="19"/>
        <v>497</v>
      </c>
      <c r="AZ33" s="90">
        <f t="shared" si="21"/>
        <v>619</v>
      </c>
      <c r="BA33" s="49">
        <f t="shared" si="9"/>
        <v>124.547283702213</v>
      </c>
      <c r="BB33" s="91">
        <f t="shared" si="20"/>
        <v>999</v>
      </c>
      <c r="BC33" s="92">
        <f t="shared" si="10"/>
        <v>948</v>
      </c>
      <c r="BD33" s="93">
        <f t="shared" si="11"/>
        <v>94.8948948948949</v>
      </c>
    </row>
    <row r="34" ht="18.75" spans="1:56">
      <c r="A34" s="11"/>
      <c r="B34" s="18" t="s">
        <v>61</v>
      </c>
      <c r="C34" s="19">
        <v>224</v>
      </c>
      <c r="D34" s="20">
        <v>129</v>
      </c>
      <c r="E34" s="21">
        <f t="shared" si="12"/>
        <v>57.5892857142857</v>
      </c>
      <c r="F34" s="22"/>
      <c r="G34" s="22"/>
      <c r="H34" s="23"/>
      <c r="I34" s="22"/>
      <c r="J34" s="22"/>
      <c r="K34" s="43"/>
      <c r="L34" s="44">
        <f t="shared" si="0"/>
        <v>224</v>
      </c>
      <c r="M34" s="20">
        <f t="shared" si="1"/>
        <v>129</v>
      </c>
      <c r="N34" s="45">
        <f t="shared" si="2"/>
        <v>57.5892857142857</v>
      </c>
      <c r="O34" s="19"/>
      <c r="P34" s="20"/>
      <c r="Q34" s="21" t="e">
        <f t="shared" si="3"/>
        <v>#DIV/0!</v>
      </c>
      <c r="R34" s="22">
        <v>138</v>
      </c>
      <c r="S34" s="22">
        <v>164</v>
      </c>
      <c r="T34" s="59">
        <f t="shared" si="48"/>
        <v>118.840579710145</v>
      </c>
      <c r="U34" s="22">
        <v>74</v>
      </c>
      <c r="V34" s="22">
        <v>72</v>
      </c>
      <c r="W34" s="58">
        <f t="shared" si="49"/>
        <v>97.2972972972973</v>
      </c>
      <c r="X34" s="22">
        <v>5</v>
      </c>
      <c r="Y34" s="22">
        <v>52</v>
      </c>
      <c r="Z34" s="57">
        <f t="shared" si="37"/>
        <v>1040</v>
      </c>
      <c r="AA34" s="19">
        <v>270</v>
      </c>
      <c r="AB34" s="19">
        <v>238</v>
      </c>
      <c r="AC34" s="64">
        <f t="shared" si="50"/>
        <v>88.1481481481482</v>
      </c>
      <c r="AD34" s="19">
        <v>81</v>
      </c>
      <c r="AE34" s="64">
        <v>132</v>
      </c>
      <c r="AF34" s="21">
        <f t="shared" si="14"/>
        <v>162.962962962963</v>
      </c>
      <c r="AG34" s="64">
        <v>15</v>
      </c>
      <c r="AH34" s="64">
        <v>15</v>
      </c>
      <c r="AI34" s="21">
        <f>AH34/AG34*100</f>
        <v>100</v>
      </c>
      <c r="AJ34" s="64"/>
      <c r="AK34" s="64"/>
      <c r="AL34" s="64" t="e">
        <f t="shared" si="52"/>
        <v>#DIV/0!</v>
      </c>
      <c r="AM34" s="19">
        <v>49</v>
      </c>
      <c r="AN34" s="19">
        <v>24</v>
      </c>
      <c r="AO34" s="64">
        <f t="shared" si="51"/>
        <v>48.9795918367347</v>
      </c>
      <c r="AP34" s="64">
        <v>16</v>
      </c>
      <c r="AQ34" s="64"/>
      <c r="AR34" s="69">
        <f t="shared" si="8"/>
        <v>0</v>
      </c>
      <c r="AS34" s="70"/>
      <c r="AT34" s="70"/>
      <c r="AU34" s="69" t="e">
        <f t="shared" si="17"/>
        <v>#DIV/0!</v>
      </c>
      <c r="AV34" s="69"/>
      <c r="AW34" s="69"/>
      <c r="AX34" s="69" t="e">
        <f t="shared" si="18"/>
        <v>#DIV/0!</v>
      </c>
      <c r="AY34" s="70">
        <f t="shared" si="19"/>
        <v>648</v>
      </c>
      <c r="AZ34" s="90">
        <f t="shared" si="21"/>
        <v>697</v>
      </c>
      <c r="BA34" s="49">
        <f t="shared" si="9"/>
        <v>107.561728395062</v>
      </c>
      <c r="BB34" s="91">
        <f t="shared" si="20"/>
        <v>872</v>
      </c>
      <c r="BC34" s="92">
        <f t="shared" si="10"/>
        <v>826</v>
      </c>
      <c r="BD34" s="93">
        <f t="shared" si="11"/>
        <v>94.7247706422018</v>
      </c>
    </row>
    <row r="35" ht="18.75" spans="1:56">
      <c r="A35" s="11"/>
      <c r="B35" s="12" t="s">
        <v>67</v>
      </c>
      <c r="C35" s="13">
        <f>C36+C37+C38+C39</f>
        <v>8316</v>
      </c>
      <c r="D35" s="16">
        <f>D36+D37+D38+D39</f>
        <v>7105</v>
      </c>
      <c r="E35" s="17">
        <f t="shared" si="12"/>
        <v>85.4377104377104</v>
      </c>
      <c r="F35" s="16">
        <f>F36+F37+F38+F39</f>
        <v>0</v>
      </c>
      <c r="G35" s="16">
        <f>G36+G37+G38+G39</f>
        <v>0</v>
      </c>
      <c r="H35" s="17"/>
      <c r="I35" s="46"/>
      <c r="J35" s="46"/>
      <c r="K35" s="47"/>
      <c r="L35" s="41">
        <f t="shared" si="0"/>
        <v>8316</v>
      </c>
      <c r="M35" s="16">
        <f t="shared" si="1"/>
        <v>7105</v>
      </c>
      <c r="N35" s="42">
        <f t="shared" si="2"/>
        <v>85.4377104377104</v>
      </c>
      <c r="O35" s="13">
        <f>O36+O37+O38+O39</f>
        <v>0</v>
      </c>
      <c r="P35" s="17">
        <f>P36+P37+P38+P39</f>
        <v>200</v>
      </c>
      <c r="Q35" s="17" t="e">
        <f t="shared" si="3"/>
        <v>#DIV/0!</v>
      </c>
      <c r="R35" s="46">
        <f>R36+R37+R38+R39</f>
        <v>0</v>
      </c>
      <c r="S35" s="46">
        <f>S36+S37+S38+S39</f>
        <v>303</v>
      </c>
      <c r="T35" s="56" t="e">
        <f t="shared" si="48"/>
        <v>#DIV/0!</v>
      </c>
      <c r="U35" s="46">
        <f>U36+U37+U38+U39</f>
        <v>40</v>
      </c>
      <c r="V35" s="46">
        <f>V36+V37+V38+V39</f>
        <v>167</v>
      </c>
      <c r="W35" s="56">
        <f t="shared" si="49"/>
        <v>417.5</v>
      </c>
      <c r="X35" s="46">
        <f>X36+X37+X38+X39</f>
        <v>16</v>
      </c>
      <c r="Y35" s="46">
        <f>Y36+Y37+Y38+Y39</f>
        <v>16</v>
      </c>
      <c r="Z35" s="56">
        <f t="shared" si="37"/>
        <v>100</v>
      </c>
      <c r="AA35" s="16">
        <f>AA36+AA37+AA38+AA39</f>
        <v>56</v>
      </c>
      <c r="AB35" s="16">
        <f>AB36+AB37+AB38+AB39</f>
        <v>40</v>
      </c>
      <c r="AC35" s="17">
        <f t="shared" si="50"/>
        <v>71.4285714285714</v>
      </c>
      <c r="AD35" s="13">
        <f>AD36+AD37+AD38+AD39</f>
        <v>1541</v>
      </c>
      <c r="AE35" s="65">
        <f>AE36+AE37+AE38+AE39</f>
        <v>1422</v>
      </c>
      <c r="AF35" s="17">
        <f t="shared" si="14"/>
        <v>92.2777417261518</v>
      </c>
      <c r="AG35" s="65">
        <f>AG36+AG37+AG38+AG39</f>
        <v>1070</v>
      </c>
      <c r="AH35" s="65">
        <f>AH36+AH37+AH38+AH39</f>
        <v>1536</v>
      </c>
      <c r="AI35" s="65"/>
      <c r="AJ35" s="65">
        <f>AJ36+AJ37+AJ38+AJ39</f>
        <v>180</v>
      </c>
      <c r="AK35" s="65">
        <f>AK36+AK37+AK38+AK39</f>
        <v>180</v>
      </c>
      <c r="AL35" s="65">
        <f t="shared" si="52"/>
        <v>100</v>
      </c>
      <c r="AM35" s="13">
        <f>AM36+AM37+AM38+AM39</f>
        <v>350</v>
      </c>
      <c r="AN35" s="13">
        <f>AN36+AN37+AN38+AN39</f>
        <v>50</v>
      </c>
      <c r="AO35" s="65">
        <f t="shared" si="51"/>
        <v>14.2857142857143</v>
      </c>
      <c r="AP35" s="13">
        <f>AP36+AP37+AP38+AP39</f>
        <v>430</v>
      </c>
      <c r="AQ35" s="13">
        <f>AQ36+AQ37+AQ38+AQ39</f>
        <v>380</v>
      </c>
      <c r="AR35" s="63">
        <f t="shared" si="8"/>
        <v>88.3720930232558</v>
      </c>
      <c r="AS35" s="13">
        <f>AS36+AS37+AS38+AS39</f>
        <v>0</v>
      </c>
      <c r="AT35" s="13">
        <f>AT36+AT37+AT38+AT39</f>
        <v>0</v>
      </c>
      <c r="AU35" s="63" t="e">
        <f t="shared" si="17"/>
        <v>#DIV/0!</v>
      </c>
      <c r="AV35" s="13">
        <f>AV36+AV37+AV38+AV39</f>
        <v>0</v>
      </c>
      <c r="AW35" s="13">
        <f>AW36+AW37+AW38+AW39</f>
        <v>0</v>
      </c>
      <c r="AX35" s="63" t="e">
        <f t="shared" si="18"/>
        <v>#DIV/0!</v>
      </c>
      <c r="AY35" s="13">
        <f t="shared" si="19"/>
        <v>3683</v>
      </c>
      <c r="AZ35" s="16">
        <f t="shared" si="21"/>
        <v>4294</v>
      </c>
      <c r="BA35" s="48">
        <f t="shared" si="9"/>
        <v>116.589736627749</v>
      </c>
      <c r="BB35" s="41">
        <f t="shared" si="20"/>
        <v>11999</v>
      </c>
      <c r="BC35" s="16">
        <f t="shared" si="10"/>
        <v>11399</v>
      </c>
      <c r="BD35" s="42">
        <f t="shared" si="11"/>
        <v>94.9995832986082</v>
      </c>
    </row>
    <row r="36" ht="18.75" spans="1:56">
      <c r="A36" s="11"/>
      <c r="B36" s="18" t="s">
        <v>58</v>
      </c>
      <c r="C36" s="19">
        <v>467</v>
      </c>
      <c r="D36" s="20">
        <v>365</v>
      </c>
      <c r="E36" s="21">
        <f t="shared" si="12"/>
        <v>78.1584582441113</v>
      </c>
      <c r="F36" s="20"/>
      <c r="G36" s="20"/>
      <c r="H36" s="21"/>
      <c r="I36" s="22"/>
      <c r="J36" s="22"/>
      <c r="K36" s="43"/>
      <c r="L36" s="44">
        <f t="shared" si="0"/>
        <v>467</v>
      </c>
      <c r="M36" s="20">
        <f t="shared" si="1"/>
        <v>365</v>
      </c>
      <c r="N36" s="45">
        <f t="shared" si="2"/>
        <v>78.1584582441113</v>
      </c>
      <c r="O36" s="19"/>
      <c r="P36" s="20"/>
      <c r="Q36" s="21" t="e">
        <f t="shared" si="3"/>
        <v>#DIV/0!</v>
      </c>
      <c r="R36" s="22"/>
      <c r="S36" s="22"/>
      <c r="T36" s="59" t="e">
        <f t="shared" ref="T36:T40" si="53">S36/R36*100</f>
        <v>#DIV/0!</v>
      </c>
      <c r="U36" s="22"/>
      <c r="V36" s="22"/>
      <c r="W36" s="58" t="e">
        <f t="shared" ref="W36:W40" si="54">V36/U36*100</f>
        <v>#DIV/0!</v>
      </c>
      <c r="X36" s="22"/>
      <c r="Y36" s="22"/>
      <c r="Z36" s="62" t="e">
        <f t="shared" si="37"/>
        <v>#DIV/0!</v>
      </c>
      <c r="AA36" s="26"/>
      <c r="AB36" s="26"/>
      <c r="AC36" s="66" t="e">
        <f t="shared" ref="AC36:AC39" si="55">AB36/AA36*100</f>
        <v>#DIV/0!</v>
      </c>
      <c r="AD36" s="20">
        <v>50</v>
      </c>
      <c r="AE36" s="20">
        <v>86</v>
      </c>
      <c r="AF36" s="21">
        <f t="shared" si="14"/>
        <v>172</v>
      </c>
      <c r="AG36" s="20"/>
      <c r="AH36" s="20"/>
      <c r="AI36" s="21" t="e">
        <f>AH36/AG36*100</f>
        <v>#DIV/0!</v>
      </c>
      <c r="AJ36" s="66"/>
      <c r="AK36" s="66"/>
      <c r="AL36" s="66" t="e">
        <f t="shared" si="52"/>
        <v>#DIV/0!</v>
      </c>
      <c r="AM36" s="66"/>
      <c r="AN36" s="66"/>
      <c r="AO36" s="66" t="e">
        <f t="shared" si="51"/>
        <v>#DIV/0!</v>
      </c>
      <c r="AP36" s="66"/>
      <c r="AQ36" s="66"/>
      <c r="AR36" s="69" t="e">
        <f t="shared" si="8"/>
        <v>#DIV/0!</v>
      </c>
      <c r="AS36" s="70"/>
      <c r="AT36" s="70"/>
      <c r="AU36" s="69" t="e">
        <f t="shared" si="17"/>
        <v>#DIV/0!</v>
      </c>
      <c r="AV36" s="69"/>
      <c r="AW36" s="69"/>
      <c r="AX36" s="69" t="e">
        <f t="shared" si="18"/>
        <v>#DIV/0!</v>
      </c>
      <c r="AY36" s="70">
        <f t="shared" si="19"/>
        <v>50</v>
      </c>
      <c r="AZ36" s="90">
        <f t="shared" si="21"/>
        <v>86</v>
      </c>
      <c r="BA36" s="49">
        <f t="shared" si="9"/>
        <v>172</v>
      </c>
      <c r="BB36" s="91">
        <f t="shared" si="20"/>
        <v>517</v>
      </c>
      <c r="BC36" s="92">
        <f t="shared" si="10"/>
        <v>451</v>
      </c>
      <c r="BD36" s="93">
        <f t="shared" si="11"/>
        <v>87.2340425531915</v>
      </c>
    </row>
    <row r="37" ht="18.75" spans="1:56">
      <c r="A37" s="11"/>
      <c r="B37" s="18" t="s">
        <v>59</v>
      </c>
      <c r="C37" s="19">
        <v>1813</v>
      </c>
      <c r="D37" s="20">
        <v>1680</v>
      </c>
      <c r="E37" s="21">
        <f t="shared" si="12"/>
        <v>92.6640926640927</v>
      </c>
      <c r="F37" s="20"/>
      <c r="G37" s="20"/>
      <c r="H37" s="21"/>
      <c r="I37" s="22"/>
      <c r="J37" s="22"/>
      <c r="K37" s="43"/>
      <c r="L37" s="44">
        <f t="shared" si="0"/>
        <v>1813</v>
      </c>
      <c r="M37" s="20">
        <f t="shared" si="1"/>
        <v>1680</v>
      </c>
      <c r="N37" s="45">
        <f t="shared" si="2"/>
        <v>92.6640926640927</v>
      </c>
      <c r="O37" s="19"/>
      <c r="P37" s="20"/>
      <c r="Q37" s="21" t="e">
        <f t="shared" si="3"/>
        <v>#DIV/0!</v>
      </c>
      <c r="R37" s="22"/>
      <c r="S37" s="22"/>
      <c r="T37" s="59" t="e">
        <f t="shared" si="53"/>
        <v>#DIV/0!</v>
      </c>
      <c r="U37" s="22"/>
      <c r="V37" s="22">
        <v>30</v>
      </c>
      <c r="W37" s="58" t="e">
        <f t="shared" si="54"/>
        <v>#DIV/0!</v>
      </c>
      <c r="X37" s="22">
        <v>5</v>
      </c>
      <c r="Y37" s="22">
        <v>5</v>
      </c>
      <c r="Z37" s="62">
        <f t="shared" si="37"/>
        <v>100</v>
      </c>
      <c r="AA37" s="20">
        <v>8</v>
      </c>
      <c r="AB37" s="20">
        <v>8</v>
      </c>
      <c r="AC37" s="66">
        <f t="shared" si="55"/>
        <v>100</v>
      </c>
      <c r="AD37" s="20">
        <v>265</v>
      </c>
      <c r="AE37" s="20">
        <v>265</v>
      </c>
      <c r="AF37" s="21">
        <f t="shared" si="14"/>
        <v>100</v>
      </c>
      <c r="AG37" s="20">
        <v>465</v>
      </c>
      <c r="AH37" s="20">
        <v>485</v>
      </c>
      <c r="AI37" s="21">
        <f>AH37/AG37*100</f>
        <v>104.301075268817</v>
      </c>
      <c r="AJ37" s="66">
        <v>42</v>
      </c>
      <c r="AK37" s="66">
        <v>42</v>
      </c>
      <c r="AL37" s="66">
        <f t="shared" ref="AL37:AL40" si="56">AK37/AJ37*100</f>
        <v>100</v>
      </c>
      <c r="AM37" s="20">
        <v>100</v>
      </c>
      <c r="AN37" s="19">
        <v>10</v>
      </c>
      <c r="AO37" s="66">
        <f t="shared" ref="AO37:AO41" si="57">AN37/AM37*100</f>
        <v>10</v>
      </c>
      <c r="AP37" s="66">
        <v>88</v>
      </c>
      <c r="AQ37" s="66">
        <v>88</v>
      </c>
      <c r="AR37" s="69">
        <f t="shared" si="8"/>
        <v>100</v>
      </c>
      <c r="AS37" s="70"/>
      <c r="AT37" s="70"/>
      <c r="AU37" s="69" t="e">
        <f t="shared" si="17"/>
        <v>#DIV/0!</v>
      </c>
      <c r="AV37" s="69"/>
      <c r="AW37" s="69"/>
      <c r="AX37" s="69" t="e">
        <f t="shared" si="18"/>
        <v>#DIV/0!</v>
      </c>
      <c r="AY37" s="70">
        <f t="shared" si="19"/>
        <v>973</v>
      </c>
      <c r="AZ37" s="90">
        <f t="shared" si="21"/>
        <v>933</v>
      </c>
      <c r="BA37" s="49">
        <f t="shared" si="9"/>
        <v>95.8890030832477</v>
      </c>
      <c r="BB37" s="91">
        <f t="shared" si="20"/>
        <v>2786</v>
      </c>
      <c r="BC37" s="92">
        <f t="shared" si="10"/>
        <v>2613</v>
      </c>
      <c r="BD37" s="93">
        <f t="shared" si="11"/>
        <v>93.7903804737976</v>
      </c>
    </row>
    <row r="38" ht="18.75" spans="1:56">
      <c r="A38" s="11"/>
      <c r="B38" s="18" t="s">
        <v>60</v>
      </c>
      <c r="C38" s="19">
        <v>3356</v>
      </c>
      <c r="D38" s="20">
        <v>2872</v>
      </c>
      <c r="E38" s="21">
        <f t="shared" si="12"/>
        <v>85.5780691299166</v>
      </c>
      <c r="F38" s="20"/>
      <c r="G38" s="20"/>
      <c r="H38" s="21"/>
      <c r="I38" s="22"/>
      <c r="J38" s="22"/>
      <c r="K38" s="43"/>
      <c r="L38" s="44">
        <f t="shared" si="0"/>
        <v>3356</v>
      </c>
      <c r="M38" s="20">
        <f t="shared" si="1"/>
        <v>2872</v>
      </c>
      <c r="N38" s="45">
        <f t="shared" si="2"/>
        <v>85.5780691299166</v>
      </c>
      <c r="O38" s="19"/>
      <c r="P38" s="20">
        <v>120</v>
      </c>
      <c r="Q38" s="21" t="e">
        <f t="shared" si="3"/>
        <v>#DIV/0!</v>
      </c>
      <c r="R38" s="22"/>
      <c r="S38" s="22">
        <v>148</v>
      </c>
      <c r="T38" s="59" t="e">
        <f t="shared" si="53"/>
        <v>#DIV/0!</v>
      </c>
      <c r="U38" s="22"/>
      <c r="V38" s="22">
        <v>47</v>
      </c>
      <c r="W38" s="58" t="e">
        <f t="shared" si="54"/>
        <v>#DIV/0!</v>
      </c>
      <c r="X38" s="22">
        <v>5</v>
      </c>
      <c r="Y38" s="22">
        <v>5</v>
      </c>
      <c r="Z38" s="62">
        <f t="shared" si="37"/>
        <v>100</v>
      </c>
      <c r="AA38" s="20">
        <v>29</v>
      </c>
      <c r="AB38" s="20">
        <v>21</v>
      </c>
      <c r="AC38" s="66">
        <f t="shared" si="55"/>
        <v>72.4137931034483</v>
      </c>
      <c r="AD38" s="20">
        <v>699</v>
      </c>
      <c r="AE38" s="20">
        <v>609</v>
      </c>
      <c r="AF38" s="21">
        <f t="shared" si="14"/>
        <v>87.1244635193133</v>
      </c>
      <c r="AG38" s="20">
        <v>585</v>
      </c>
      <c r="AH38" s="20">
        <v>823</v>
      </c>
      <c r="AI38" s="21">
        <f>AH38/AG38*100</f>
        <v>140.683760683761</v>
      </c>
      <c r="AJ38" s="20">
        <v>90</v>
      </c>
      <c r="AK38" s="20">
        <v>90</v>
      </c>
      <c r="AL38" s="66">
        <f t="shared" si="56"/>
        <v>100</v>
      </c>
      <c r="AM38" s="20">
        <v>155</v>
      </c>
      <c r="AN38" s="19">
        <v>20</v>
      </c>
      <c r="AO38" s="66">
        <f t="shared" si="57"/>
        <v>12.9032258064516</v>
      </c>
      <c r="AP38" s="66">
        <v>245</v>
      </c>
      <c r="AQ38" s="66">
        <v>220</v>
      </c>
      <c r="AR38" s="69">
        <f t="shared" si="8"/>
        <v>89.7959183673469</v>
      </c>
      <c r="AS38" s="70"/>
      <c r="AT38" s="70"/>
      <c r="AU38" s="69" t="e">
        <f t="shared" si="17"/>
        <v>#DIV/0!</v>
      </c>
      <c r="AV38" s="69"/>
      <c r="AW38" s="69"/>
      <c r="AX38" s="69" t="e">
        <f t="shared" si="18"/>
        <v>#DIV/0!</v>
      </c>
      <c r="AY38" s="70">
        <f t="shared" si="19"/>
        <v>1808</v>
      </c>
      <c r="AZ38" s="90">
        <f t="shared" si="21"/>
        <v>2103</v>
      </c>
      <c r="BA38" s="49">
        <f t="shared" si="9"/>
        <v>116.316371681416</v>
      </c>
      <c r="BB38" s="91">
        <f t="shared" si="20"/>
        <v>5164</v>
      </c>
      <c r="BC38" s="92">
        <f t="shared" si="10"/>
        <v>4975</v>
      </c>
      <c r="BD38" s="93">
        <f t="shared" si="11"/>
        <v>96.3400464756003</v>
      </c>
    </row>
    <row r="39" ht="18.75" spans="1:56">
      <c r="A39" s="11"/>
      <c r="B39" s="18" t="s">
        <v>61</v>
      </c>
      <c r="C39" s="19">
        <v>2680</v>
      </c>
      <c r="D39" s="20">
        <v>2188</v>
      </c>
      <c r="E39" s="21">
        <f t="shared" si="12"/>
        <v>81.6417910447761</v>
      </c>
      <c r="F39" s="20"/>
      <c r="G39" s="20"/>
      <c r="H39" s="21"/>
      <c r="I39" s="22"/>
      <c r="J39" s="22"/>
      <c r="K39" s="43"/>
      <c r="L39" s="44">
        <f t="shared" si="0"/>
        <v>2680</v>
      </c>
      <c r="M39" s="20">
        <f t="shared" si="1"/>
        <v>2188</v>
      </c>
      <c r="N39" s="45">
        <f t="shared" si="2"/>
        <v>81.6417910447761</v>
      </c>
      <c r="O39" s="19"/>
      <c r="P39" s="20">
        <v>80</v>
      </c>
      <c r="Q39" s="21" t="e">
        <f t="shared" si="3"/>
        <v>#DIV/0!</v>
      </c>
      <c r="R39" s="22"/>
      <c r="S39" s="22">
        <v>155</v>
      </c>
      <c r="T39" s="59" t="e">
        <f t="shared" si="53"/>
        <v>#DIV/0!</v>
      </c>
      <c r="U39" s="22">
        <v>40</v>
      </c>
      <c r="V39" s="22">
        <v>90</v>
      </c>
      <c r="W39" s="58">
        <f t="shared" si="54"/>
        <v>225</v>
      </c>
      <c r="X39" s="22">
        <v>6</v>
      </c>
      <c r="Y39" s="22">
        <v>6</v>
      </c>
      <c r="Z39" s="57">
        <f t="shared" si="37"/>
        <v>100</v>
      </c>
      <c r="AA39" s="20">
        <v>19</v>
      </c>
      <c r="AB39" s="20">
        <v>11</v>
      </c>
      <c r="AC39" s="66">
        <f t="shared" si="55"/>
        <v>57.8947368421053</v>
      </c>
      <c r="AD39" s="20">
        <v>527</v>
      </c>
      <c r="AE39" s="20">
        <v>462</v>
      </c>
      <c r="AF39" s="21">
        <f t="shared" si="14"/>
        <v>87.6660341555977</v>
      </c>
      <c r="AG39" s="20">
        <v>20</v>
      </c>
      <c r="AH39" s="20">
        <v>228</v>
      </c>
      <c r="AI39" s="21">
        <f>AH39/AG39*100</f>
        <v>1140</v>
      </c>
      <c r="AJ39" s="20">
        <v>48</v>
      </c>
      <c r="AK39" s="20">
        <v>48</v>
      </c>
      <c r="AL39" s="66">
        <f t="shared" si="56"/>
        <v>100</v>
      </c>
      <c r="AM39" s="20">
        <v>95</v>
      </c>
      <c r="AN39" s="19">
        <v>20</v>
      </c>
      <c r="AO39" s="66">
        <f t="shared" si="57"/>
        <v>21.0526315789474</v>
      </c>
      <c r="AP39" s="66">
        <v>97</v>
      </c>
      <c r="AQ39" s="66">
        <v>72</v>
      </c>
      <c r="AR39" s="69">
        <f t="shared" si="8"/>
        <v>74.2268041237113</v>
      </c>
      <c r="AS39" s="70"/>
      <c r="AT39" s="70"/>
      <c r="AU39" s="69" t="e">
        <f t="shared" si="17"/>
        <v>#DIV/0!</v>
      </c>
      <c r="AV39" s="69"/>
      <c r="AW39" s="69"/>
      <c r="AX39" s="69" t="e">
        <f t="shared" si="18"/>
        <v>#DIV/0!</v>
      </c>
      <c r="AY39" s="70">
        <f t="shared" si="19"/>
        <v>852</v>
      </c>
      <c r="AZ39" s="90">
        <f t="shared" si="21"/>
        <v>1172</v>
      </c>
      <c r="BA39" s="49">
        <f t="shared" si="9"/>
        <v>137.558685446009</v>
      </c>
      <c r="BB39" s="91">
        <f t="shared" si="20"/>
        <v>3532</v>
      </c>
      <c r="BC39" s="92">
        <f t="shared" si="10"/>
        <v>3360</v>
      </c>
      <c r="BD39" s="93">
        <f t="shared" si="11"/>
        <v>95.1302378255946</v>
      </c>
    </row>
    <row r="40" ht="18.75" spans="1:56">
      <c r="A40" s="11"/>
      <c r="B40" s="24" t="s">
        <v>68</v>
      </c>
      <c r="C40" s="13">
        <f>C41+C42+C43+C44</f>
        <v>70</v>
      </c>
      <c r="D40" s="16">
        <f>D41+D42+D43+D44</f>
        <v>70</v>
      </c>
      <c r="E40" s="17">
        <f t="shared" si="12"/>
        <v>100</v>
      </c>
      <c r="F40" s="16"/>
      <c r="G40" s="16"/>
      <c r="H40" s="16"/>
      <c r="I40" s="46"/>
      <c r="J40" s="46"/>
      <c r="K40" s="47"/>
      <c r="L40" s="41">
        <f t="shared" si="0"/>
        <v>70</v>
      </c>
      <c r="M40" s="16">
        <f t="shared" si="1"/>
        <v>70</v>
      </c>
      <c r="N40" s="42">
        <f t="shared" si="2"/>
        <v>100</v>
      </c>
      <c r="O40" s="13">
        <f>O41+O42+O43+O44</f>
        <v>0</v>
      </c>
      <c r="P40" s="16">
        <f>P41+P42+P43+P44</f>
        <v>0</v>
      </c>
      <c r="Q40" s="17" t="e">
        <f t="shared" si="3"/>
        <v>#DIV/0!</v>
      </c>
      <c r="R40" s="46">
        <f>R41+R42+R43+R44</f>
        <v>32</v>
      </c>
      <c r="S40" s="46">
        <f>S41+S42+S43+S44</f>
        <v>32</v>
      </c>
      <c r="T40" s="46">
        <f t="shared" si="53"/>
        <v>100</v>
      </c>
      <c r="U40" s="46">
        <f>U41+U42+U43+U44</f>
        <v>0</v>
      </c>
      <c r="V40" s="46">
        <f>V41+V42+V43+V44</f>
        <v>0</v>
      </c>
      <c r="W40" s="56" t="e">
        <f t="shared" si="54"/>
        <v>#DIV/0!</v>
      </c>
      <c r="X40" s="46">
        <f>X41+X42+X43+X44</f>
        <v>0</v>
      </c>
      <c r="Y40" s="46">
        <f>Y41+Y42+Y43+Y44</f>
        <v>0</v>
      </c>
      <c r="Z40" s="56" t="e">
        <f t="shared" si="37"/>
        <v>#DIV/0!</v>
      </c>
      <c r="AA40" s="63">
        <f>AA41+AA42+AA43+AA44</f>
        <v>35</v>
      </c>
      <c r="AB40" s="63">
        <f>AB41+AB42+AB43+AB44</f>
        <v>15</v>
      </c>
      <c r="AC40" s="63"/>
      <c r="AD40" s="13">
        <f>AD41+AD42+AD43+AD44</f>
        <v>0</v>
      </c>
      <c r="AE40" s="13">
        <f>AE41+AE42+AE43+AE44</f>
        <v>0</v>
      </c>
      <c r="AF40" s="17" t="e">
        <f t="shared" si="14"/>
        <v>#DIV/0!</v>
      </c>
      <c r="AG40" s="63">
        <f>AG41+AG42+AG43+AG44</f>
        <v>30</v>
      </c>
      <c r="AH40" s="63">
        <f>AH41+AH42+AH43+AH44</f>
        <v>50</v>
      </c>
      <c r="AI40" s="63"/>
      <c r="AJ40" s="63">
        <f>AJ41+AJ42+AJ43+AJ44</f>
        <v>0</v>
      </c>
      <c r="AK40" s="63">
        <f>AK41+AK42+AK43+AK44</f>
        <v>0</v>
      </c>
      <c r="AL40" s="63" t="e">
        <f t="shared" si="56"/>
        <v>#DIV/0!</v>
      </c>
      <c r="AM40" s="63">
        <f>AM41+AM42+AM43+AM44</f>
        <v>0</v>
      </c>
      <c r="AN40" s="63">
        <f>AN41+AN42+AN43+AN44</f>
        <v>0</v>
      </c>
      <c r="AO40" s="63" t="e">
        <f t="shared" si="57"/>
        <v>#DIV/0!</v>
      </c>
      <c r="AP40" s="13">
        <f>AP41+AP42+AP43+AP44</f>
        <v>0</v>
      </c>
      <c r="AQ40" s="13">
        <f>AQ41+AQ42+AQ43+AQ44</f>
        <v>0</v>
      </c>
      <c r="AR40" s="72" t="e">
        <f t="shared" si="8"/>
        <v>#DIV/0!</v>
      </c>
      <c r="AS40" s="65">
        <f>AS41+AS42+AS43+AS44</f>
        <v>0</v>
      </c>
      <c r="AT40" s="65">
        <f>AT41+AT42+AT43+AT44</f>
        <v>0</v>
      </c>
      <c r="AU40" s="13" t="e">
        <f t="shared" si="17"/>
        <v>#DIV/0!</v>
      </c>
      <c r="AV40" s="13">
        <f>AV41+AV42+AV43+AV44</f>
        <v>0</v>
      </c>
      <c r="AW40" s="13">
        <f>AW41+AW42+AW43+AW44</f>
        <v>0</v>
      </c>
      <c r="AX40" s="63" t="e">
        <f t="shared" si="18"/>
        <v>#DIV/0!</v>
      </c>
      <c r="AY40" s="13">
        <f t="shared" si="19"/>
        <v>97</v>
      </c>
      <c r="AZ40" s="16">
        <f t="shared" si="21"/>
        <v>97</v>
      </c>
      <c r="BA40" s="48">
        <f t="shared" si="9"/>
        <v>100</v>
      </c>
      <c r="BB40" s="41">
        <f t="shared" si="20"/>
        <v>167</v>
      </c>
      <c r="BC40" s="16">
        <f t="shared" si="10"/>
        <v>167</v>
      </c>
      <c r="BD40" s="42">
        <f t="shared" si="11"/>
        <v>100</v>
      </c>
    </row>
    <row r="41" ht="18.75" spans="1:56">
      <c r="A41" s="11"/>
      <c r="B41" s="18" t="s">
        <v>58</v>
      </c>
      <c r="C41" s="19"/>
      <c r="D41" s="20"/>
      <c r="E41" s="21" t="e">
        <f t="shared" si="12"/>
        <v>#DIV/0!</v>
      </c>
      <c r="F41" s="22"/>
      <c r="G41" s="22"/>
      <c r="H41" s="22"/>
      <c r="I41" s="22"/>
      <c r="J41" s="22"/>
      <c r="K41" s="43"/>
      <c r="L41" s="44">
        <f t="shared" si="0"/>
        <v>0</v>
      </c>
      <c r="M41" s="20">
        <f t="shared" si="1"/>
        <v>0</v>
      </c>
      <c r="N41" s="45" t="e">
        <f t="shared" si="2"/>
        <v>#DIV/0!</v>
      </c>
      <c r="O41" s="26"/>
      <c r="P41" s="22"/>
      <c r="Q41" s="23" t="e">
        <f t="shared" si="3"/>
        <v>#DIV/0!</v>
      </c>
      <c r="R41" s="22"/>
      <c r="S41" s="22"/>
      <c r="T41" s="22"/>
      <c r="U41" s="22"/>
      <c r="V41" s="22"/>
      <c r="W41" s="58" t="e">
        <f t="shared" ref="W41:W45" si="58">V41/U41*100</f>
        <v>#DIV/0!</v>
      </c>
      <c r="X41" s="22"/>
      <c r="Y41" s="22"/>
      <c r="Z41" s="62" t="e">
        <f t="shared" si="37"/>
        <v>#DIV/0!</v>
      </c>
      <c r="AA41" s="26"/>
      <c r="AB41" s="26"/>
      <c r="AC41" s="26"/>
      <c r="AD41" s="44"/>
      <c r="AE41" s="44"/>
      <c r="AF41" s="61" t="e">
        <f t="shared" si="14"/>
        <v>#DIV/0!</v>
      </c>
      <c r="AG41" s="26"/>
      <c r="AH41" s="26">
        <v>20</v>
      </c>
      <c r="AI41" s="21" t="e">
        <f>AH41/AG41*100</f>
        <v>#DIV/0!</v>
      </c>
      <c r="AJ41" s="26"/>
      <c r="AK41" s="26"/>
      <c r="AL41" s="26"/>
      <c r="AM41" s="26"/>
      <c r="AN41" s="26"/>
      <c r="AO41" s="26" t="e">
        <f t="shared" si="57"/>
        <v>#DIV/0!</v>
      </c>
      <c r="AP41" s="26"/>
      <c r="AQ41" s="26"/>
      <c r="AR41" s="73" t="e">
        <f t="shared" si="8"/>
        <v>#DIV/0!</v>
      </c>
      <c r="AS41" s="74"/>
      <c r="AT41" s="74"/>
      <c r="AU41" s="69" t="e">
        <f t="shared" si="17"/>
        <v>#DIV/0!</v>
      </c>
      <c r="AV41" s="69"/>
      <c r="AW41" s="69"/>
      <c r="AX41" s="69" t="e">
        <f t="shared" si="18"/>
        <v>#DIV/0!</v>
      </c>
      <c r="AY41" s="70">
        <f t="shared" si="19"/>
        <v>0</v>
      </c>
      <c r="AZ41" s="90">
        <f t="shared" si="21"/>
        <v>20</v>
      </c>
      <c r="BA41" s="49" t="e">
        <f t="shared" si="9"/>
        <v>#DIV/0!</v>
      </c>
      <c r="BB41" s="91">
        <f t="shared" si="20"/>
        <v>0</v>
      </c>
      <c r="BC41" s="92">
        <f t="shared" si="10"/>
        <v>20</v>
      </c>
      <c r="BD41" s="93" t="e">
        <f t="shared" si="11"/>
        <v>#DIV/0!</v>
      </c>
    </row>
    <row r="42" ht="18.75" spans="1:56">
      <c r="A42" s="11"/>
      <c r="B42" s="18" t="s">
        <v>59</v>
      </c>
      <c r="C42" s="19">
        <v>5</v>
      </c>
      <c r="D42" s="20">
        <v>5</v>
      </c>
      <c r="E42" s="21">
        <f t="shared" si="12"/>
        <v>100</v>
      </c>
      <c r="F42" s="22"/>
      <c r="G42" s="22"/>
      <c r="H42" s="22"/>
      <c r="I42" s="22"/>
      <c r="J42" s="22"/>
      <c r="K42" s="43"/>
      <c r="L42" s="44">
        <f t="shared" si="0"/>
        <v>5</v>
      </c>
      <c r="M42" s="20">
        <f t="shared" si="1"/>
        <v>5</v>
      </c>
      <c r="N42" s="45">
        <f t="shared" si="2"/>
        <v>100</v>
      </c>
      <c r="O42" s="19"/>
      <c r="P42" s="20"/>
      <c r="Q42" s="21" t="e">
        <f t="shared" si="3"/>
        <v>#DIV/0!</v>
      </c>
      <c r="R42" s="22"/>
      <c r="S42" s="22"/>
      <c r="T42" s="22"/>
      <c r="U42" s="22"/>
      <c r="V42" s="22"/>
      <c r="W42" s="58" t="e">
        <f t="shared" si="58"/>
        <v>#DIV/0!</v>
      </c>
      <c r="X42" s="22"/>
      <c r="Y42" s="22"/>
      <c r="Z42" s="62" t="e">
        <f t="shared" si="37"/>
        <v>#DIV/0!</v>
      </c>
      <c r="AA42" s="26">
        <v>10</v>
      </c>
      <c r="AB42" s="26"/>
      <c r="AC42" s="26"/>
      <c r="AD42" s="44"/>
      <c r="AE42" s="44"/>
      <c r="AF42" s="61" t="e">
        <f t="shared" si="14"/>
        <v>#DIV/0!</v>
      </c>
      <c r="AG42" s="26"/>
      <c r="AH42" s="26"/>
      <c r="AI42" s="21" t="e">
        <f>AH42/AG42*100</f>
        <v>#DIV/0!</v>
      </c>
      <c r="AJ42" s="26"/>
      <c r="AK42" s="26"/>
      <c r="AL42" s="26" t="e">
        <f>AK42/AJ42*100</f>
        <v>#DIV/0!</v>
      </c>
      <c r="AM42" s="26"/>
      <c r="AN42" s="26"/>
      <c r="AO42" s="26" t="e">
        <f t="shared" ref="AO42:AO44" si="59">AN42/AM42*100</f>
        <v>#DIV/0!</v>
      </c>
      <c r="AP42" s="26"/>
      <c r="AQ42" s="26"/>
      <c r="AR42" s="73" t="e">
        <f t="shared" si="8"/>
        <v>#DIV/0!</v>
      </c>
      <c r="AS42" s="74"/>
      <c r="AT42" s="74"/>
      <c r="AU42" s="69" t="e">
        <f t="shared" si="17"/>
        <v>#DIV/0!</v>
      </c>
      <c r="AV42" s="69"/>
      <c r="AW42" s="69"/>
      <c r="AX42" s="69" t="e">
        <f t="shared" si="18"/>
        <v>#DIV/0!</v>
      </c>
      <c r="AY42" s="70">
        <f t="shared" si="19"/>
        <v>10</v>
      </c>
      <c r="AZ42" s="90">
        <f t="shared" si="21"/>
        <v>0</v>
      </c>
      <c r="BA42" s="49">
        <f t="shared" si="9"/>
        <v>0</v>
      </c>
      <c r="BB42" s="91">
        <f t="shared" si="20"/>
        <v>15</v>
      </c>
      <c r="BC42" s="92">
        <f t="shared" si="10"/>
        <v>5</v>
      </c>
      <c r="BD42" s="93">
        <f t="shared" si="11"/>
        <v>33.3333333333333</v>
      </c>
    </row>
    <row r="43" ht="18.75" spans="1:56">
      <c r="A43" s="11"/>
      <c r="B43" s="18" t="s">
        <v>60</v>
      </c>
      <c r="C43" s="19">
        <v>34</v>
      </c>
      <c r="D43" s="20">
        <v>34</v>
      </c>
      <c r="E43" s="21">
        <f t="shared" si="12"/>
        <v>100</v>
      </c>
      <c r="F43" s="22"/>
      <c r="G43" s="22"/>
      <c r="H43" s="22"/>
      <c r="I43" s="22"/>
      <c r="J43" s="22"/>
      <c r="K43" s="43"/>
      <c r="L43" s="44">
        <f t="shared" si="0"/>
        <v>34</v>
      </c>
      <c r="M43" s="20">
        <f t="shared" si="1"/>
        <v>34</v>
      </c>
      <c r="N43" s="45">
        <f t="shared" si="2"/>
        <v>100</v>
      </c>
      <c r="O43" s="19"/>
      <c r="P43" s="20"/>
      <c r="Q43" s="21" t="e">
        <f t="shared" si="3"/>
        <v>#DIV/0!</v>
      </c>
      <c r="R43" s="22">
        <v>18</v>
      </c>
      <c r="S43" s="22">
        <v>18</v>
      </c>
      <c r="T43" s="22"/>
      <c r="U43" s="22"/>
      <c r="V43" s="22"/>
      <c r="W43" s="58" t="e">
        <f t="shared" si="58"/>
        <v>#DIV/0!</v>
      </c>
      <c r="X43" s="22"/>
      <c r="Y43" s="22"/>
      <c r="Z43" s="62" t="e">
        <f t="shared" si="37"/>
        <v>#DIV/0!</v>
      </c>
      <c r="AA43" s="26">
        <v>22</v>
      </c>
      <c r="AB43" s="26">
        <v>12</v>
      </c>
      <c r="AC43" s="26"/>
      <c r="AD43" s="44"/>
      <c r="AE43" s="44"/>
      <c r="AF43" s="61" t="e">
        <f t="shared" si="14"/>
        <v>#DIV/0!</v>
      </c>
      <c r="AG43" s="26">
        <v>10</v>
      </c>
      <c r="AH43" s="26">
        <v>14</v>
      </c>
      <c r="AI43" s="21">
        <f>AH43/AG43*100</f>
        <v>140</v>
      </c>
      <c r="AJ43" s="26"/>
      <c r="AK43" s="26"/>
      <c r="AL43" s="26" t="e">
        <f t="shared" ref="AL43:AL54" si="60">AK43/AJ43*100</f>
        <v>#DIV/0!</v>
      </c>
      <c r="AM43" s="26"/>
      <c r="AN43" s="26"/>
      <c r="AO43" s="26" t="e">
        <f t="shared" si="59"/>
        <v>#DIV/0!</v>
      </c>
      <c r="AP43" s="26"/>
      <c r="AQ43" s="26"/>
      <c r="AR43" s="73" t="e">
        <f t="shared" si="8"/>
        <v>#DIV/0!</v>
      </c>
      <c r="AS43" s="74"/>
      <c r="AT43" s="74"/>
      <c r="AU43" s="69" t="e">
        <f t="shared" si="17"/>
        <v>#DIV/0!</v>
      </c>
      <c r="AV43" s="69"/>
      <c r="AW43" s="69"/>
      <c r="AX43" s="69" t="e">
        <f t="shared" si="18"/>
        <v>#DIV/0!</v>
      </c>
      <c r="AY43" s="70">
        <f t="shared" si="19"/>
        <v>50</v>
      </c>
      <c r="AZ43" s="90">
        <f t="shared" si="21"/>
        <v>44</v>
      </c>
      <c r="BA43" s="49">
        <f t="shared" si="9"/>
        <v>88</v>
      </c>
      <c r="BB43" s="91">
        <f t="shared" si="20"/>
        <v>84</v>
      </c>
      <c r="BC43" s="92">
        <f t="shared" si="10"/>
        <v>78</v>
      </c>
      <c r="BD43" s="93">
        <f t="shared" si="11"/>
        <v>92.8571428571429</v>
      </c>
    </row>
    <row r="44" ht="18.75" spans="1:56">
      <c r="A44" s="11"/>
      <c r="B44" s="18" t="s">
        <v>61</v>
      </c>
      <c r="C44" s="19">
        <v>31</v>
      </c>
      <c r="D44" s="20">
        <v>31</v>
      </c>
      <c r="E44" s="21">
        <f t="shared" si="12"/>
        <v>100</v>
      </c>
      <c r="F44" s="22"/>
      <c r="G44" s="22"/>
      <c r="H44" s="22"/>
      <c r="I44" s="22"/>
      <c r="J44" s="22"/>
      <c r="K44" s="43"/>
      <c r="L44" s="44">
        <f t="shared" si="0"/>
        <v>31</v>
      </c>
      <c r="M44" s="20">
        <f t="shared" si="1"/>
        <v>31</v>
      </c>
      <c r="N44" s="45">
        <f t="shared" si="2"/>
        <v>100</v>
      </c>
      <c r="O44" s="19"/>
      <c r="P44" s="20"/>
      <c r="Q44" s="21" t="e">
        <f t="shared" si="3"/>
        <v>#DIV/0!</v>
      </c>
      <c r="R44" s="22">
        <v>14</v>
      </c>
      <c r="S44" s="22">
        <v>14</v>
      </c>
      <c r="T44" s="22"/>
      <c r="U44" s="22"/>
      <c r="V44" s="22"/>
      <c r="W44" s="58" t="e">
        <f t="shared" si="58"/>
        <v>#DIV/0!</v>
      </c>
      <c r="X44" s="22"/>
      <c r="Y44" s="22"/>
      <c r="Z44" s="62" t="e">
        <f t="shared" si="37"/>
        <v>#DIV/0!</v>
      </c>
      <c r="AA44" s="26">
        <v>3</v>
      </c>
      <c r="AB44" s="26">
        <v>3</v>
      </c>
      <c r="AC44" s="26"/>
      <c r="AD44" s="44"/>
      <c r="AE44" s="44"/>
      <c r="AF44" s="61" t="e">
        <f t="shared" si="14"/>
        <v>#DIV/0!</v>
      </c>
      <c r="AG44" s="26">
        <v>20</v>
      </c>
      <c r="AH44" s="26">
        <v>16</v>
      </c>
      <c r="AI44" s="21">
        <f>AH44/AG44*100</f>
        <v>80</v>
      </c>
      <c r="AJ44" s="26"/>
      <c r="AK44" s="26"/>
      <c r="AL44" s="26" t="e">
        <f t="shared" si="60"/>
        <v>#DIV/0!</v>
      </c>
      <c r="AM44" s="26"/>
      <c r="AN44" s="26"/>
      <c r="AO44" s="26" t="e">
        <f t="shared" si="59"/>
        <v>#DIV/0!</v>
      </c>
      <c r="AP44" s="26"/>
      <c r="AQ44" s="26"/>
      <c r="AR44" s="73" t="e">
        <f t="shared" si="8"/>
        <v>#DIV/0!</v>
      </c>
      <c r="AS44" s="74"/>
      <c r="AT44" s="74"/>
      <c r="AU44" s="69" t="e">
        <f t="shared" si="17"/>
        <v>#DIV/0!</v>
      </c>
      <c r="AV44" s="69"/>
      <c r="AW44" s="69"/>
      <c r="AX44" s="69" t="e">
        <f t="shared" si="18"/>
        <v>#DIV/0!</v>
      </c>
      <c r="AY44" s="70">
        <f t="shared" si="19"/>
        <v>37</v>
      </c>
      <c r="AZ44" s="90">
        <f t="shared" si="21"/>
        <v>33</v>
      </c>
      <c r="BA44" s="49">
        <f t="shared" si="9"/>
        <v>89.1891891891892</v>
      </c>
      <c r="BB44" s="91">
        <f t="shared" si="20"/>
        <v>68</v>
      </c>
      <c r="BC44" s="92">
        <f t="shared" si="10"/>
        <v>64</v>
      </c>
      <c r="BD44" s="93">
        <f t="shared" si="11"/>
        <v>94.1176470588235</v>
      </c>
    </row>
    <row r="45" ht="18.75" spans="1:56">
      <c r="A45" s="11"/>
      <c r="B45" s="12" t="s">
        <v>69</v>
      </c>
      <c r="C45" s="13">
        <f>C46+C47+C48+C49</f>
        <v>79</v>
      </c>
      <c r="D45" s="16">
        <f>D46+D47+D48+D49</f>
        <v>62</v>
      </c>
      <c r="E45" s="17">
        <f t="shared" si="12"/>
        <v>78.4810126582278</v>
      </c>
      <c r="F45" s="16"/>
      <c r="G45" s="16"/>
      <c r="H45" s="16"/>
      <c r="I45" s="46"/>
      <c r="J45" s="46"/>
      <c r="K45" s="47"/>
      <c r="L45" s="41">
        <f t="shared" si="0"/>
        <v>79</v>
      </c>
      <c r="M45" s="16">
        <f t="shared" si="1"/>
        <v>62</v>
      </c>
      <c r="N45" s="42">
        <f t="shared" si="2"/>
        <v>78.4810126582278</v>
      </c>
      <c r="O45" s="13">
        <f>O46+O47+O48+O49</f>
        <v>0</v>
      </c>
      <c r="P45" s="16">
        <f>P46+P47+P48+P49</f>
        <v>0</v>
      </c>
      <c r="Q45" s="17" t="e">
        <f t="shared" si="3"/>
        <v>#DIV/0!</v>
      </c>
      <c r="R45" s="46">
        <f>R46+R47+R48+R49</f>
        <v>18</v>
      </c>
      <c r="S45" s="46">
        <f>S46+S47+S48+S49</f>
        <v>18</v>
      </c>
      <c r="T45" s="56">
        <f>S45/R45*100</f>
        <v>100</v>
      </c>
      <c r="U45" s="46">
        <f>U46+U47+U48+U49</f>
        <v>15</v>
      </c>
      <c r="V45" s="46">
        <f>V46+V47+V48+V49</f>
        <v>15</v>
      </c>
      <c r="W45" s="56">
        <f t="shared" si="58"/>
        <v>100</v>
      </c>
      <c r="X45" s="46">
        <f>X46+X47+X48+X49</f>
        <v>0</v>
      </c>
      <c r="Y45" s="46">
        <f>Y46+Y47+Y48+Y49</f>
        <v>0</v>
      </c>
      <c r="Z45" s="56" t="e">
        <f t="shared" si="37"/>
        <v>#DIV/0!</v>
      </c>
      <c r="AA45" s="63">
        <f>AA46+AA47+AA48+AA49</f>
        <v>0</v>
      </c>
      <c r="AB45" s="63">
        <f>AB46+AB47+AB48+AB49</f>
        <v>0</v>
      </c>
      <c r="AC45" s="63" t="e">
        <f>AB45/AA45*100</f>
        <v>#DIV/0!</v>
      </c>
      <c r="AD45" s="13">
        <f>AD46+AD47+AD48+AD49</f>
        <v>17</v>
      </c>
      <c r="AE45" s="13">
        <f>AE46+AE47+AE48+AE49</f>
        <v>20</v>
      </c>
      <c r="AF45" s="17">
        <f t="shared" si="14"/>
        <v>117.647058823529</v>
      </c>
      <c r="AG45" s="63">
        <f>AG46+AG47+AG48+AG49</f>
        <v>0</v>
      </c>
      <c r="AH45" s="63">
        <f>AH46+AH47+AH48+AH49</f>
        <v>0</v>
      </c>
      <c r="AI45" s="63"/>
      <c r="AJ45" s="63">
        <f>AJ46+AJ47+AJ48+AJ49</f>
        <v>0</v>
      </c>
      <c r="AK45" s="63">
        <f>AK46+AK47+AK48+AK49</f>
        <v>0</v>
      </c>
      <c r="AL45" s="63" t="e">
        <f t="shared" si="60"/>
        <v>#DIV/0!</v>
      </c>
      <c r="AM45" s="63"/>
      <c r="AN45" s="63"/>
      <c r="AO45" s="63"/>
      <c r="AP45" s="63"/>
      <c r="AQ45" s="63"/>
      <c r="AR45" s="63" t="e">
        <f t="shared" si="8"/>
        <v>#DIV/0!</v>
      </c>
      <c r="AS45" s="13">
        <f>AS46+AS47+AS48+AS49</f>
        <v>0</v>
      </c>
      <c r="AT45" s="13">
        <f>AT46+AT47+AT48+AT49</f>
        <v>0</v>
      </c>
      <c r="AU45" s="63" t="e">
        <f t="shared" si="17"/>
        <v>#DIV/0!</v>
      </c>
      <c r="AV45" s="13">
        <f>AV46+AV47+AV48+AV49</f>
        <v>0</v>
      </c>
      <c r="AW45" s="13">
        <f>AW46+AW47+AW48+AW49</f>
        <v>0</v>
      </c>
      <c r="AX45" s="63" t="e">
        <f t="shared" si="18"/>
        <v>#DIV/0!</v>
      </c>
      <c r="AY45" s="13">
        <f t="shared" si="19"/>
        <v>50</v>
      </c>
      <c r="AZ45" s="16">
        <f t="shared" si="21"/>
        <v>53</v>
      </c>
      <c r="BA45" s="48">
        <f t="shared" si="9"/>
        <v>106</v>
      </c>
      <c r="BB45" s="41">
        <f t="shared" si="20"/>
        <v>129</v>
      </c>
      <c r="BC45" s="16">
        <f t="shared" si="10"/>
        <v>115</v>
      </c>
      <c r="BD45" s="42">
        <f t="shared" si="11"/>
        <v>89.1472868217054</v>
      </c>
    </row>
    <row r="46" ht="18.75" spans="1:56">
      <c r="A46" s="11"/>
      <c r="B46" s="18" t="s">
        <v>58</v>
      </c>
      <c r="C46" s="19"/>
      <c r="D46" s="20"/>
      <c r="E46" s="21" t="e">
        <f t="shared" si="12"/>
        <v>#DIV/0!</v>
      </c>
      <c r="F46" s="22"/>
      <c r="G46" s="22"/>
      <c r="H46" s="22"/>
      <c r="I46" s="22"/>
      <c r="J46" s="22"/>
      <c r="K46" s="43"/>
      <c r="L46" s="44">
        <f t="shared" si="0"/>
        <v>0</v>
      </c>
      <c r="M46" s="20">
        <f t="shared" si="1"/>
        <v>0</v>
      </c>
      <c r="N46" s="45" t="e">
        <f t="shared" si="2"/>
        <v>#DIV/0!</v>
      </c>
      <c r="O46" s="26"/>
      <c r="P46" s="22"/>
      <c r="Q46" s="23" t="e">
        <f t="shared" si="3"/>
        <v>#DIV/0!</v>
      </c>
      <c r="R46" s="22"/>
      <c r="S46" s="22"/>
      <c r="T46" s="59" t="e">
        <f t="shared" ref="T46:T49" si="61">S46/R46*100</f>
        <v>#DIV/0!</v>
      </c>
      <c r="U46" s="22"/>
      <c r="V46" s="22"/>
      <c r="W46" s="58" t="e">
        <f t="shared" ref="W46:W50" si="62">V46/U46*100</f>
        <v>#DIV/0!</v>
      </c>
      <c r="X46" s="22"/>
      <c r="Y46" s="22"/>
      <c r="Z46" s="62" t="e">
        <f t="shared" si="37"/>
        <v>#DIV/0!</v>
      </c>
      <c r="AA46" s="26"/>
      <c r="AB46" s="26"/>
      <c r="AC46" s="26"/>
      <c r="AD46" s="26"/>
      <c r="AE46" s="26"/>
      <c r="AF46" s="21" t="e">
        <f t="shared" si="14"/>
        <v>#DIV/0!</v>
      </c>
      <c r="AG46" s="26"/>
      <c r="AH46" s="26"/>
      <c r="AI46" s="21" t="e">
        <f>AH46/AG46*100</f>
        <v>#DIV/0!</v>
      </c>
      <c r="AJ46" s="26"/>
      <c r="AK46" s="26"/>
      <c r="AL46" s="26" t="e">
        <f t="shared" si="60"/>
        <v>#DIV/0!</v>
      </c>
      <c r="AM46" s="26"/>
      <c r="AN46" s="26"/>
      <c r="AO46" s="26"/>
      <c r="AP46" s="26"/>
      <c r="AQ46" s="26"/>
      <c r="AR46" s="69" t="e">
        <f t="shared" si="8"/>
        <v>#DIV/0!</v>
      </c>
      <c r="AS46" s="70"/>
      <c r="AT46" s="70"/>
      <c r="AU46" s="69" t="e">
        <f t="shared" si="17"/>
        <v>#DIV/0!</v>
      </c>
      <c r="AV46" s="69"/>
      <c r="AW46" s="69"/>
      <c r="AX46" s="69" t="e">
        <f t="shared" si="18"/>
        <v>#DIV/0!</v>
      </c>
      <c r="AY46" s="70">
        <f t="shared" si="19"/>
        <v>0</v>
      </c>
      <c r="AZ46" s="90">
        <f t="shared" si="21"/>
        <v>0</v>
      </c>
      <c r="BA46" s="49" t="e">
        <f t="shared" si="9"/>
        <v>#DIV/0!</v>
      </c>
      <c r="BB46" s="91">
        <f t="shared" si="20"/>
        <v>0</v>
      </c>
      <c r="BC46" s="92">
        <f t="shared" si="10"/>
        <v>0</v>
      </c>
      <c r="BD46" s="93" t="e">
        <f t="shared" si="11"/>
        <v>#DIV/0!</v>
      </c>
    </row>
    <row r="47" ht="18.75" spans="1:56">
      <c r="A47" s="11"/>
      <c r="B47" s="18" t="s">
        <v>59</v>
      </c>
      <c r="C47" s="19">
        <v>3</v>
      </c>
      <c r="D47" s="20"/>
      <c r="E47" s="21">
        <f t="shared" si="12"/>
        <v>0</v>
      </c>
      <c r="F47" s="22"/>
      <c r="G47" s="22"/>
      <c r="H47" s="22"/>
      <c r="I47" s="22"/>
      <c r="J47" s="22"/>
      <c r="K47" s="43"/>
      <c r="L47" s="44">
        <f t="shared" si="0"/>
        <v>3</v>
      </c>
      <c r="M47" s="20">
        <f t="shared" si="1"/>
        <v>0</v>
      </c>
      <c r="N47" s="45">
        <f t="shared" si="2"/>
        <v>0</v>
      </c>
      <c r="O47" s="19"/>
      <c r="P47" s="20"/>
      <c r="Q47" s="21" t="e">
        <f t="shared" si="3"/>
        <v>#DIV/0!</v>
      </c>
      <c r="R47" s="22"/>
      <c r="S47" s="22"/>
      <c r="T47" s="59" t="e">
        <f t="shared" si="61"/>
        <v>#DIV/0!</v>
      </c>
      <c r="U47" s="22"/>
      <c r="V47" s="22"/>
      <c r="W47" s="58" t="e">
        <f t="shared" si="62"/>
        <v>#DIV/0!</v>
      </c>
      <c r="X47" s="22"/>
      <c r="Y47" s="22"/>
      <c r="Z47" s="62" t="e">
        <f t="shared" si="37"/>
        <v>#DIV/0!</v>
      </c>
      <c r="AA47" s="26"/>
      <c r="AB47" s="26"/>
      <c r="AC47" s="26"/>
      <c r="AD47" s="26"/>
      <c r="AE47" s="26"/>
      <c r="AF47" s="61" t="e">
        <f t="shared" si="14"/>
        <v>#DIV/0!</v>
      </c>
      <c r="AG47" s="26"/>
      <c r="AH47" s="26"/>
      <c r="AI47" s="21" t="e">
        <f>AH47/AG47*100</f>
        <v>#DIV/0!</v>
      </c>
      <c r="AJ47" s="26"/>
      <c r="AK47" s="26"/>
      <c r="AL47" s="26" t="e">
        <f t="shared" si="60"/>
        <v>#DIV/0!</v>
      </c>
      <c r="AM47" s="26"/>
      <c r="AN47" s="26"/>
      <c r="AO47" s="26"/>
      <c r="AP47" s="26"/>
      <c r="AQ47" s="26"/>
      <c r="AR47" s="69" t="e">
        <f t="shared" si="8"/>
        <v>#DIV/0!</v>
      </c>
      <c r="AS47" s="70"/>
      <c r="AT47" s="70"/>
      <c r="AU47" s="69" t="e">
        <f t="shared" si="17"/>
        <v>#DIV/0!</v>
      </c>
      <c r="AV47" s="69"/>
      <c r="AW47" s="69"/>
      <c r="AX47" s="69" t="e">
        <f t="shared" si="18"/>
        <v>#DIV/0!</v>
      </c>
      <c r="AY47" s="70">
        <f t="shared" si="19"/>
        <v>0</v>
      </c>
      <c r="AZ47" s="90">
        <f t="shared" si="21"/>
        <v>0</v>
      </c>
      <c r="BA47" s="49" t="e">
        <f t="shared" si="9"/>
        <v>#DIV/0!</v>
      </c>
      <c r="BB47" s="91">
        <f t="shared" si="20"/>
        <v>3</v>
      </c>
      <c r="BC47" s="92">
        <f t="shared" si="10"/>
        <v>0</v>
      </c>
      <c r="BD47" s="93">
        <f t="shared" si="11"/>
        <v>0</v>
      </c>
    </row>
    <row r="48" ht="18.75" spans="1:56">
      <c r="A48" s="11"/>
      <c r="B48" s="18" t="s">
        <v>60</v>
      </c>
      <c r="C48" s="19">
        <v>34</v>
      </c>
      <c r="D48" s="20">
        <v>27</v>
      </c>
      <c r="E48" s="21">
        <f t="shared" si="12"/>
        <v>79.4117647058823</v>
      </c>
      <c r="F48" s="22"/>
      <c r="G48" s="22"/>
      <c r="H48" s="22"/>
      <c r="I48" s="22"/>
      <c r="J48" s="22"/>
      <c r="K48" s="43"/>
      <c r="L48" s="44">
        <f t="shared" si="0"/>
        <v>34</v>
      </c>
      <c r="M48" s="20">
        <f t="shared" si="1"/>
        <v>27</v>
      </c>
      <c r="N48" s="45">
        <f t="shared" si="2"/>
        <v>79.4117647058823</v>
      </c>
      <c r="O48" s="19"/>
      <c r="P48" s="20"/>
      <c r="Q48" s="21" t="e">
        <f t="shared" si="3"/>
        <v>#DIV/0!</v>
      </c>
      <c r="R48" s="22"/>
      <c r="S48" s="22"/>
      <c r="T48" s="59" t="e">
        <f t="shared" si="61"/>
        <v>#DIV/0!</v>
      </c>
      <c r="U48" s="22">
        <v>8</v>
      </c>
      <c r="V48" s="22">
        <v>8</v>
      </c>
      <c r="W48" s="58">
        <f t="shared" si="62"/>
        <v>100</v>
      </c>
      <c r="X48" s="22"/>
      <c r="Y48" s="22"/>
      <c r="Z48" s="62" t="e">
        <f t="shared" si="37"/>
        <v>#DIV/0!</v>
      </c>
      <c r="AA48" s="26"/>
      <c r="AB48" s="26"/>
      <c r="AC48" s="26" t="e">
        <f>AB48/AA48*100</f>
        <v>#DIV/0!</v>
      </c>
      <c r="AD48" s="26"/>
      <c r="AE48" s="26"/>
      <c r="AF48" s="61" t="e">
        <f t="shared" si="14"/>
        <v>#DIV/0!</v>
      </c>
      <c r="AG48" s="26"/>
      <c r="AH48" s="26"/>
      <c r="AI48" s="21" t="e">
        <f>AH48/AG48*100</f>
        <v>#DIV/0!</v>
      </c>
      <c r="AJ48" s="26"/>
      <c r="AK48" s="26"/>
      <c r="AL48" s="26" t="e">
        <f t="shared" si="60"/>
        <v>#DIV/0!</v>
      </c>
      <c r="AM48" s="26"/>
      <c r="AN48" s="26"/>
      <c r="AO48" s="26"/>
      <c r="AP48" s="26"/>
      <c r="AQ48" s="26"/>
      <c r="AR48" s="69" t="e">
        <f t="shared" si="8"/>
        <v>#DIV/0!</v>
      </c>
      <c r="AS48" s="70"/>
      <c r="AT48" s="70"/>
      <c r="AU48" s="69" t="e">
        <f t="shared" si="17"/>
        <v>#DIV/0!</v>
      </c>
      <c r="AV48" s="69"/>
      <c r="AW48" s="69"/>
      <c r="AX48" s="69" t="e">
        <f t="shared" si="18"/>
        <v>#DIV/0!</v>
      </c>
      <c r="AY48" s="70">
        <f t="shared" si="19"/>
        <v>8</v>
      </c>
      <c r="AZ48" s="90">
        <f t="shared" si="21"/>
        <v>8</v>
      </c>
      <c r="BA48" s="49">
        <f t="shared" si="9"/>
        <v>100</v>
      </c>
      <c r="BB48" s="91">
        <f t="shared" si="20"/>
        <v>42</v>
      </c>
      <c r="BC48" s="92">
        <f t="shared" si="10"/>
        <v>35</v>
      </c>
      <c r="BD48" s="93">
        <f t="shared" si="11"/>
        <v>83.3333333333333</v>
      </c>
    </row>
    <row r="49" ht="18.75" spans="1:56">
      <c r="A49" s="11"/>
      <c r="B49" s="18" t="s">
        <v>61</v>
      </c>
      <c r="C49" s="19">
        <v>42</v>
      </c>
      <c r="D49" s="20">
        <v>35</v>
      </c>
      <c r="E49" s="21">
        <f t="shared" si="12"/>
        <v>83.3333333333333</v>
      </c>
      <c r="F49" s="22"/>
      <c r="G49" s="22"/>
      <c r="H49" s="22"/>
      <c r="I49" s="22"/>
      <c r="J49" s="22"/>
      <c r="K49" s="43"/>
      <c r="L49" s="44">
        <f t="shared" si="0"/>
        <v>42</v>
      </c>
      <c r="M49" s="20">
        <f t="shared" si="1"/>
        <v>35</v>
      </c>
      <c r="N49" s="45">
        <f t="shared" si="2"/>
        <v>83.3333333333333</v>
      </c>
      <c r="O49" s="19"/>
      <c r="P49" s="20"/>
      <c r="Q49" s="21" t="e">
        <f t="shared" si="3"/>
        <v>#DIV/0!</v>
      </c>
      <c r="R49" s="22">
        <v>18</v>
      </c>
      <c r="S49" s="22">
        <v>18</v>
      </c>
      <c r="T49" s="59">
        <f t="shared" si="61"/>
        <v>100</v>
      </c>
      <c r="U49" s="22">
        <v>7</v>
      </c>
      <c r="V49" s="22">
        <v>7</v>
      </c>
      <c r="W49" s="58">
        <f t="shared" si="62"/>
        <v>100</v>
      </c>
      <c r="X49" s="22"/>
      <c r="Y49" s="22"/>
      <c r="Z49" s="62" t="e">
        <f t="shared" si="37"/>
        <v>#DIV/0!</v>
      </c>
      <c r="AA49" s="26"/>
      <c r="AB49" s="26"/>
      <c r="AC49" s="26"/>
      <c r="AD49" s="26">
        <v>17</v>
      </c>
      <c r="AE49" s="26">
        <v>20</v>
      </c>
      <c r="AF49" s="61">
        <f t="shared" si="14"/>
        <v>117.647058823529</v>
      </c>
      <c r="AG49" s="26"/>
      <c r="AH49" s="26"/>
      <c r="AI49" s="21" t="e">
        <f>AH49/AG49*100</f>
        <v>#DIV/0!</v>
      </c>
      <c r="AJ49" s="26"/>
      <c r="AK49" s="26"/>
      <c r="AL49" s="26" t="e">
        <f t="shared" si="60"/>
        <v>#DIV/0!</v>
      </c>
      <c r="AM49" s="26"/>
      <c r="AN49" s="26"/>
      <c r="AO49" s="26"/>
      <c r="AP49" s="26"/>
      <c r="AQ49" s="26"/>
      <c r="AR49" s="69" t="e">
        <f t="shared" si="8"/>
        <v>#DIV/0!</v>
      </c>
      <c r="AS49" s="70"/>
      <c r="AT49" s="70"/>
      <c r="AU49" s="69" t="e">
        <f t="shared" si="17"/>
        <v>#DIV/0!</v>
      </c>
      <c r="AV49" s="69"/>
      <c r="AW49" s="69"/>
      <c r="AX49" s="69" t="e">
        <f t="shared" si="18"/>
        <v>#DIV/0!</v>
      </c>
      <c r="AY49" s="70">
        <f t="shared" si="19"/>
        <v>42</v>
      </c>
      <c r="AZ49" s="90">
        <f t="shared" si="21"/>
        <v>45</v>
      </c>
      <c r="BA49" s="49">
        <f t="shared" si="9"/>
        <v>107.142857142857</v>
      </c>
      <c r="BB49" s="91">
        <f t="shared" si="20"/>
        <v>84</v>
      </c>
      <c r="BC49" s="92">
        <f t="shared" si="10"/>
        <v>80</v>
      </c>
      <c r="BD49" s="93">
        <f t="shared" si="11"/>
        <v>95.2380952380952</v>
      </c>
    </row>
    <row r="50" ht="18.75" hidden="1" spans="1:56">
      <c r="A50" s="11"/>
      <c r="B50" s="12" t="s">
        <v>70</v>
      </c>
      <c r="C50" s="25">
        <f>C51+C52</f>
        <v>0</v>
      </c>
      <c r="D50" s="14">
        <f>D51+D52</f>
        <v>0</v>
      </c>
      <c r="E50" s="15" t="e">
        <f t="shared" si="12"/>
        <v>#DIV/0!</v>
      </c>
      <c r="F50" s="16"/>
      <c r="G50" s="16"/>
      <c r="H50" s="16"/>
      <c r="I50" s="46"/>
      <c r="J50" s="46"/>
      <c r="K50" s="47"/>
      <c r="L50" s="41">
        <f t="shared" si="0"/>
        <v>0</v>
      </c>
      <c r="M50" s="16">
        <f t="shared" si="1"/>
        <v>0</v>
      </c>
      <c r="N50" s="42" t="e">
        <f t="shared" si="2"/>
        <v>#DIV/0!</v>
      </c>
      <c r="O50" s="13">
        <f>O52</f>
        <v>0</v>
      </c>
      <c r="P50" s="16">
        <f>P52</f>
        <v>0</v>
      </c>
      <c r="Q50" s="17" t="e">
        <f t="shared" si="3"/>
        <v>#DIV/0!</v>
      </c>
      <c r="R50" s="46"/>
      <c r="S50" s="46"/>
      <c r="T50" s="46"/>
      <c r="U50" s="46">
        <f>U52</f>
        <v>0</v>
      </c>
      <c r="V50" s="46">
        <f>V52</f>
        <v>0</v>
      </c>
      <c r="W50" s="56" t="e">
        <f t="shared" si="62"/>
        <v>#DIV/0!</v>
      </c>
      <c r="X50" s="46">
        <f>X52</f>
        <v>0</v>
      </c>
      <c r="Y50" s="46">
        <f>Y52</f>
        <v>0</v>
      </c>
      <c r="Z50" s="56" t="e">
        <f t="shared" si="37"/>
        <v>#DIV/0!</v>
      </c>
      <c r="AA50" s="13">
        <f>AA52+AA51</f>
        <v>0</v>
      </c>
      <c r="AB50" s="13">
        <f>AB52+AB51</f>
        <v>0</v>
      </c>
      <c r="AC50" s="63"/>
      <c r="AD50" s="63">
        <f>AD52</f>
        <v>0</v>
      </c>
      <c r="AE50" s="63">
        <f>AE52</f>
        <v>0</v>
      </c>
      <c r="AF50" s="17" t="e">
        <f t="shared" si="14"/>
        <v>#DIV/0!</v>
      </c>
      <c r="AG50" s="63">
        <f>AG52</f>
        <v>0</v>
      </c>
      <c r="AH50" s="63">
        <f>AH52</f>
        <v>0</v>
      </c>
      <c r="AI50" s="63"/>
      <c r="AJ50" s="63">
        <f>AJ52</f>
        <v>0</v>
      </c>
      <c r="AK50" s="63">
        <f>AK52</f>
        <v>0</v>
      </c>
      <c r="AL50" s="63" t="e">
        <f t="shared" si="60"/>
        <v>#DIV/0!</v>
      </c>
      <c r="AM50" s="63"/>
      <c r="AN50" s="63"/>
      <c r="AO50" s="63"/>
      <c r="AP50" s="63"/>
      <c r="AQ50" s="63"/>
      <c r="AR50" s="63" t="e">
        <f t="shared" si="8"/>
        <v>#DIV/0!</v>
      </c>
      <c r="AS50" s="13">
        <f>AS52</f>
        <v>0</v>
      </c>
      <c r="AT50" s="13">
        <f>AT52</f>
        <v>0</v>
      </c>
      <c r="AU50" s="63" t="e">
        <f t="shared" si="17"/>
        <v>#DIV/0!</v>
      </c>
      <c r="AV50" s="13">
        <f>AV52</f>
        <v>0</v>
      </c>
      <c r="AW50" s="13">
        <f>AW52</f>
        <v>0</v>
      </c>
      <c r="AX50" s="63" t="e">
        <f t="shared" si="18"/>
        <v>#DIV/0!</v>
      </c>
      <c r="AY50" s="13">
        <f t="shared" si="19"/>
        <v>0</v>
      </c>
      <c r="AZ50" s="16">
        <f t="shared" si="21"/>
        <v>0</v>
      </c>
      <c r="BA50" s="48" t="e">
        <f t="shared" si="9"/>
        <v>#DIV/0!</v>
      </c>
      <c r="BB50" s="41">
        <f t="shared" si="20"/>
        <v>0</v>
      </c>
      <c r="BC50" s="16">
        <f t="shared" si="10"/>
        <v>0</v>
      </c>
      <c r="BD50" s="42" t="e">
        <f t="shared" si="11"/>
        <v>#DIV/0!</v>
      </c>
    </row>
    <row r="51" ht="15.75" hidden="1" customHeight="1" spans="1:56">
      <c r="A51" s="11"/>
      <c r="B51" s="18" t="s">
        <v>71</v>
      </c>
      <c r="C51" s="26"/>
      <c r="D51" s="22"/>
      <c r="E51" s="23" t="e">
        <f t="shared" si="12"/>
        <v>#DIV/0!</v>
      </c>
      <c r="F51" s="22"/>
      <c r="G51" s="22"/>
      <c r="H51" s="22"/>
      <c r="I51" s="22"/>
      <c r="J51" s="22"/>
      <c r="K51" s="43"/>
      <c r="L51" s="44">
        <f t="shared" si="0"/>
        <v>0</v>
      </c>
      <c r="M51" s="20">
        <f t="shared" si="1"/>
        <v>0</v>
      </c>
      <c r="N51" s="45" t="e">
        <f t="shared" si="2"/>
        <v>#DIV/0!</v>
      </c>
      <c r="O51" s="26"/>
      <c r="P51" s="22"/>
      <c r="Q51" s="23" t="e">
        <f t="shared" si="3"/>
        <v>#DIV/0!</v>
      </c>
      <c r="R51" s="22"/>
      <c r="S51" s="22"/>
      <c r="T51" s="22"/>
      <c r="U51" s="22"/>
      <c r="V51" s="22"/>
      <c r="W51" s="47" t="e">
        <f t="shared" ref="W51:W54" si="63">V51/U51*100</f>
        <v>#DIV/0!</v>
      </c>
      <c r="X51" s="22"/>
      <c r="Y51" s="22"/>
      <c r="Z51" s="46" t="e">
        <f t="shared" si="37"/>
        <v>#DIV/0!</v>
      </c>
      <c r="AA51" s="26"/>
      <c r="AB51" s="26"/>
      <c r="AC51" s="26"/>
      <c r="AD51" s="26"/>
      <c r="AE51" s="26"/>
      <c r="AF51" s="61" t="e">
        <f t="shared" si="14"/>
        <v>#DIV/0!</v>
      </c>
      <c r="AG51" s="26"/>
      <c r="AH51" s="26"/>
      <c r="AI51" s="26"/>
      <c r="AJ51" s="26"/>
      <c r="AK51" s="26"/>
      <c r="AL51" s="26" t="e">
        <f t="shared" si="60"/>
        <v>#DIV/0!</v>
      </c>
      <c r="AM51" s="26"/>
      <c r="AN51" s="26"/>
      <c r="AO51" s="26"/>
      <c r="AP51" s="26"/>
      <c r="AQ51" s="26"/>
      <c r="AR51" s="63" t="e">
        <f t="shared" si="8"/>
        <v>#DIV/0!</v>
      </c>
      <c r="AS51" s="13"/>
      <c r="AT51" s="13"/>
      <c r="AU51" s="69" t="e">
        <f t="shared" si="17"/>
        <v>#DIV/0!</v>
      </c>
      <c r="AV51" s="69"/>
      <c r="AW51" s="69"/>
      <c r="AX51" s="63" t="e">
        <f t="shared" si="18"/>
        <v>#DIV/0!</v>
      </c>
      <c r="AY51" s="13">
        <f t="shared" si="19"/>
        <v>0</v>
      </c>
      <c r="AZ51" s="16">
        <f t="shared" si="21"/>
        <v>0</v>
      </c>
      <c r="BA51" s="49" t="e">
        <f t="shared" si="9"/>
        <v>#DIV/0!</v>
      </c>
      <c r="BB51" s="91">
        <f t="shared" si="20"/>
        <v>0</v>
      </c>
      <c r="BC51" s="92">
        <f t="shared" si="10"/>
        <v>0</v>
      </c>
      <c r="BD51" s="93" t="e">
        <f t="shared" si="11"/>
        <v>#DIV/0!</v>
      </c>
    </row>
    <row r="52" ht="18.75" hidden="1" spans="1:56">
      <c r="A52" s="11"/>
      <c r="B52" s="18" t="s">
        <v>60</v>
      </c>
      <c r="C52" s="19"/>
      <c r="D52" s="20"/>
      <c r="E52" s="21" t="e">
        <f t="shared" si="12"/>
        <v>#DIV/0!</v>
      </c>
      <c r="F52" s="22"/>
      <c r="G52" s="22"/>
      <c r="H52" s="22"/>
      <c r="I52" s="22"/>
      <c r="J52" s="22"/>
      <c r="K52" s="43"/>
      <c r="L52" s="44">
        <f t="shared" si="0"/>
        <v>0</v>
      </c>
      <c r="M52" s="20">
        <f t="shared" si="1"/>
        <v>0</v>
      </c>
      <c r="N52" s="45" t="e">
        <f t="shared" si="2"/>
        <v>#DIV/0!</v>
      </c>
      <c r="O52" s="19"/>
      <c r="P52" s="20"/>
      <c r="Q52" s="21" t="e">
        <f t="shared" si="3"/>
        <v>#DIV/0!</v>
      </c>
      <c r="R52" s="22"/>
      <c r="S52" s="22"/>
      <c r="T52" s="22"/>
      <c r="U52" s="22"/>
      <c r="V52" s="22"/>
      <c r="W52" s="58" t="e">
        <f t="shared" si="63"/>
        <v>#DIV/0!</v>
      </c>
      <c r="X52" s="22"/>
      <c r="Y52" s="22"/>
      <c r="Z52" s="22"/>
      <c r="AA52" s="19"/>
      <c r="AB52" s="26"/>
      <c r="AC52" s="26"/>
      <c r="AD52" s="26"/>
      <c r="AE52" s="26"/>
      <c r="AF52" s="21" t="e">
        <f t="shared" si="14"/>
        <v>#DIV/0!</v>
      </c>
      <c r="AG52" s="26"/>
      <c r="AH52" s="26"/>
      <c r="AI52" s="26"/>
      <c r="AJ52" s="26"/>
      <c r="AK52" s="26"/>
      <c r="AL52" s="26" t="e">
        <f t="shared" si="60"/>
        <v>#DIV/0!</v>
      </c>
      <c r="AM52" s="26"/>
      <c r="AN52" s="26"/>
      <c r="AO52" s="26"/>
      <c r="AP52" s="26"/>
      <c r="AQ52" s="26"/>
      <c r="AR52" s="69" t="e">
        <f t="shared" si="8"/>
        <v>#DIV/0!</v>
      </c>
      <c r="AS52" s="70"/>
      <c r="AT52" s="70"/>
      <c r="AU52" s="69" t="e">
        <f t="shared" si="17"/>
        <v>#DIV/0!</v>
      </c>
      <c r="AV52" s="69"/>
      <c r="AW52" s="69"/>
      <c r="AX52" s="69" t="e">
        <f t="shared" si="18"/>
        <v>#DIV/0!</v>
      </c>
      <c r="AY52" s="70">
        <f t="shared" si="19"/>
        <v>0</v>
      </c>
      <c r="AZ52" s="90">
        <f t="shared" si="21"/>
        <v>0</v>
      </c>
      <c r="BA52" s="49" t="e">
        <f t="shared" si="9"/>
        <v>#DIV/0!</v>
      </c>
      <c r="BB52" s="91">
        <f t="shared" si="20"/>
        <v>0</v>
      </c>
      <c r="BC52" s="92">
        <f t="shared" si="10"/>
        <v>0</v>
      </c>
      <c r="BD52" s="93" t="e">
        <f t="shared" si="11"/>
        <v>#DIV/0!</v>
      </c>
    </row>
    <row r="53" ht="18.75" spans="1:56">
      <c r="A53" s="11"/>
      <c r="B53" s="12" t="s">
        <v>72</v>
      </c>
      <c r="C53" s="13">
        <f>C54+C55+C56+C57</f>
        <v>285</v>
      </c>
      <c r="D53" s="16">
        <f t="shared" ref="D53" si="64">D54+D55+D56+D57</f>
        <v>285</v>
      </c>
      <c r="E53" s="17">
        <f t="shared" si="12"/>
        <v>100</v>
      </c>
      <c r="F53" s="16">
        <f>F54+F55+F56</f>
        <v>357</v>
      </c>
      <c r="G53" s="16">
        <f>G54+G55+G56</f>
        <v>357</v>
      </c>
      <c r="H53" s="16">
        <f>G53/F53*100</f>
        <v>100</v>
      </c>
      <c r="I53" s="16">
        <f>I54+I56+I55</f>
        <v>0</v>
      </c>
      <c r="J53" s="16">
        <f>J54+J56+J55</f>
        <v>0</v>
      </c>
      <c r="K53" s="48" t="e">
        <f>J53/I53*100</f>
        <v>#DIV/0!</v>
      </c>
      <c r="L53" s="41">
        <f t="shared" si="0"/>
        <v>642</v>
      </c>
      <c r="M53" s="16">
        <f t="shared" si="1"/>
        <v>642</v>
      </c>
      <c r="N53" s="42">
        <f t="shared" si="2"/>
        <v>100</v>
      </c>
      <c r="O53" s="13">
        <f>O54+O55+O56</f>
        <v>0</v>
      </c>
      <c r="P53" s="16">
        <f>P54+P55+P56</f>
        <v>0</v>
      </c>
      <c r="Q53" s="17" t="e">
        <f t="shared" si="3"/>
        <v>#DIV/0!</v>
      </c>
      <c r="R53" s="16">
        <f>R54+R55+R56</f>
        <v>17</v>
      </c>
      <c r="S53" s="16">
        <f>S54+S55+S56</f>
        <v>17</v>
      </c>
      <c r="T53" s="17">
        <f>S53/R53*100</f>
        <v>100</v>
      </c>
      <c r="U53" s="16">
        <f>U54+U55+U56</f>
        <v>0</v>
      </c>
      <c r="V53" s="16">
        <f>V54+V55+V56</f>
        <v>0</v>
      </c>
      <c r="W53" s="56" t="e">
        <f t="shared" si="63"/>
        <v>#DIV/0!</v>
      </c>
      <c r="X53" s="16">
        <f>X54+X55+X56</f>
        <v>0</v>
      </c>
      <c r="Y53" s="16">
        <f>Y54+Y55+Y56</f>
        <v>0</v>
      </c>
      <c r="Z53" s="56" t="e">
        <f>Y53/X53*100</f>
        <v>#DIV/0!</v>
      </c>
      <c r="AA53" s="13">
        <f>AA54+AA55+AA56</f>
        <v>100</v>
      </c>
      <c r="AB53" s="13">
        <f>AB54+AB55+AB56</f>
        <v>0</v>
      </c>
      <c r="AC53" s="56">
        <f>AB53/AA53*100</f>
        <v>0</v>
      </c>
      <c r="AD53" s="13">
        <f>AD54+AD55+AD56</f>
        <v>138</v>
      </c>
      <c r="AE53" s="13">
        <f>AE54+AE55+AE56</f>
        <v>100</v>
      </c>
      <c r="AF53" s="17">
        <f t="shared" si="14"/>
        <v>72.463768115942</v>
      </c>
      <c r="AG53" s="13">
        <f>AG54+AG55+AG56</f>
        <v>0</v>
      </c>
      <c r="AH53" s="13">
        <f>AH54+AH55+AH56</f>
        <v>58</v>
      </c>
      <c r="AI53" s="17" t="e">
        <f>AH53/AG53*100</f>
        <v>#DIV/0!</v>
      </c>
      <c r="AJ53" s="65">
        <f>AJ54+AJ55+AJ56</f>
        <v>0</v>
      </c>
      <c r="AK53" s="65">
        <f>AK54+AK55+AK56</f>
        <v>0</v>
      </c>
      <c r="AL53" s="65" t="e">
        <f t="shared" si="60"/>
        <v>#DIV/0!</v>
      </c>
      <c r="AM53" s="13">
        <f>AM54+AM55+AM56</f>
        <v>101</v>
      </c>
      <c r="AN53" s="13">
        <f>AN54+AN55+AN56</f>
        <v>29</v>
      </c>
      <c r="AO53" s="65">
        <f>AN53/AM53*100</f>
        <v>28.7128712871287</v>
      </c>
      <c r="AP53" s="13">
        <f>AP54+AP55+AP56</f>
        <v>20</v>
      </c>
      <c r="AQ53" s="13">
        <f>AQ54+AQ55+AQ56</f>
        <v>50</v>
      </c>
      <c r="AR53" s="63" t="e">
        <f>AP53/#REF!*100</f>
        <v>#REF!</v>
      </c>
      <c r="AS53" s="13">
        <f>AS54+AS55+AS56</f>
        <v>0</v>
      </c>
      <c r="AT53" s="13">
        <f>AT54+AT55+AT56</f>
        <v>0</v>
      </c>
      <c r="AU53" s="63" t="e">
        <f t="shared" si="17"/>
        <v>#DIV/0!</v>
      </c>
      <c r="AV53" s="13">
        <f>AV54+AV55+AV56</f>
        <v>0</v>
      </c>
      <c r="AW53" s="13">
        <f>AW54+AW55+AW56</f>
        <v>0</v>
      </c>
      <c r="AX53" s="63" t="e">
        <f t="shared" si="18"/>
        <v>#DIV/0!</v>
      </c>
      <c r="AY53" s="65">
        <f>O53+R53+U53+AA53+AD53+AG53+AJ53+X53+AM53+AS53+AV53+AP53</f>
        <v>376</v>
      </c>
      <c r="AZ53" s="17">
        <f>P53+S53+V53+AB53+AE53+AH53+AK53+AN53+AP53+Y53+AT53+AW53+AQ53</f>
        <v>274</v>
      </c>
      <c r="BA53" s="48">
        <f t="shared" si="9"/>
        <v>72.8723404255319</v>
      </c>
      <c r="BB53" s="41">
        <f t="shared" si="20"/>
        <v>1018</v>
      </c>
      <c r="BC53" s="16">
        <f t="shared" si="10"/>
        <v>916</v>
      </c>
      <c r="BD53" s="42">
        <f t="shared" si="11"/>
        <v>89.9803536345776</v>
      </c>
    </row>
    <row r="54" ht="18.75" spans="1:56">
      <c r="A54" s="11"/>
      <c r="B54" s="18" t="s">
        <v>58</v>
      </c>
      <c r="C54" s="19">
        <v>17</v>
      </c>
      <c r="D54" s="20">
        <v>17</v>
      </c>
      <c r="E54" s="21">
        <f t="shared" si="12"/>
        <v>100</v>
      </c>
      <c r="F54" s="20">
        <v>172</v>
      </c>
      <c r="G54" s="20">
        <v>172</v>
      </c>
      <c r="H54" s="20">
        <f t="shared" ref="H54:H56" si="65">G54/F54*100</f>
        <v>100</v>
      </c>
      <c r="I54" s="20"/>
      <c r="J54" s="20"/>
      <c r="K54" s="49" t="e">
        <f t="shared" ref="K54:K62" si="66">J54/I54*100</f>
        <v>#DIV/0!</v>
      </c>
      <c r="L54" s="44">
        <f t="shared" si="0"/>
        <v>189</v>
      </c>
      <c r="M54" s="20">
        <f t="shared" si="1"/>
        <v>189</v>
      </c>
      <c r="N54" s="45">
        <f t="shared" si="2"/>
        <v>100</v>
      </c>
      <c r="O54" s="19"/>
      <c r="P54" s="20"/>
      <c r="Q54" s="21" t="e">
        <f t="shared" si="3"/>
        <v>#DIV/0!</v>
      </c>
      <c r="R54" s="22"/>
      <c r="S54" s="22"/>
      <c r="T54" s="60" t="e">
        <f t="shared" ref="T54:T56" si="67">S54/R54*100</f>
        <v>#DIV/0!</v>
      </c>
      <c r="U54" s="20"/>
      <c r="V54" s="22"/>
      <c r="W54" s="58" t="e">
        <f t="shared" si="63"/>
        <v>#DIV/0!</v>
      </c>
      <c r="X54" s="20"/>
      <c r="Y54" s="20"/>
      <c r="Z54" s="21" t="e">
        <f>Y54/X54*100</f>
        <v>#DIV/0!</v>
      </c>
      <c r="AA54" s="19"/>
      <c r="AB54" s="19"/>
      <c r="AC54" s="61" t="e">
        <f>AB54/AA54*100</f>
        <v>#DIV/0!</v>
      </c>
      <c r="AD54" s="19">
        <v>45</v>
      </c>
      <c r="AE54" s="19">
        <v>45</v>
      </c>
      <c r="AF54" s="21">
        <f t="shared" si="14"/>
        <v>100</v>
      </c>
      <c r="AG54" s="19"/>
      <c r="AH54" s="19"/>
      <c r="AI54" s="21" t="e">
        <f>AH54/AG54*100</f>
        <v>#DIV/0!</v>
      </c>
      <c r="AJ54" s="67"/>
      <c r="AK54" s="67"/>
      <c r="AL54" s="67" t="e">
        <f t="shared" si="60"/>
        <v>#DIV/0!</v>
      </c>
      <c r="AM54" s="20">
        <v>30</v>
      </c>
      <c r="AN54" s="20"/>
      <c r="AO54" s="67">
        <f>AN54/AM54*100</f>
        <v>0</v>
      </c>
      <c r="AP54" s="19"/>
      <c r="AQ54" s="67"/>
      <c r="AR54" s="69" t="e">
        <f t="shared" si="8"/>
        <v>#DIV/0!</v>
      </c>
      <c r="AS54" s="70"/>
      <c r="AT54" s="70"/>
      <c r="AU54" s="69" t="e">
        <f t="shared" si="17"/>
        <v>#DIV/0!</v>
      </c>
      <c r="AV54" s="69"/>
      <c r="AW54" s="69"/>
      <c r="AX54" s="69" t="e">
        <f t="shared" si="18"/>
        <v>#DIV/0!</v>
      </c>
      <c r="AY54" s="70">
        <f t="shared" si="19"/>
        <v>75</v>
      </c>
      <c r="AZ54" s="90">
        <f t="shared" si="21"/>
        <v>45</v>
      </c>
      <c r="BA54" s="49">
        <f t="shared" si="9"/>
        <v>60</v>
      </c>
      <c r="BB54" s="91">
        <f t="shared" si="20"/>
        <v>264</v>
      </c>
      <c r="BC54" s="92">
        <f t="shared" si="10"/>
        <v>234</v>
      </c>
      <c r="BD54" s="93">
        <f t="shared" si="11"/>
        <v>88.6363636363636</v>
      </c>
    </row>
    <row r="55" ht="18.75" spans="1:56">
      <c r="A55" s="11"/>
      <c r="B55" s="18" t="s">
        <v>59</v>
      </c>
      <c r="C55" s="19">
        <v>111</v>
      </c>
      <c r="D55" s="20">
        <v>111</v>
      </c>
      <c r="E55" s="21">
        <f t="shared" si="12"/>
        <v>100</v>
      </c>
      <c r="F55" s="20">
        <v>185</v>
      </c>
      <c r="G55" s="20">
        <v>185</v>
      </c>
      <c r="H55" s="20">
        <f t="shared" si="65"/>
        <v>100</v>
      </c>
      <c r="I55" s="20"/>
      <c r="J55" s="20"/>
      <c r="K55" s="49" t="e">
        <f t="shared" si="66"/>
        <v>#DIV/0!</v>
      </c>
      <c r="L55" s="44">
        <f t="shared" si="0"/>
        <v>296</v>
      </c>
      <c r="M55" s="20">
        <f t="shared" si="1"/>
        <v>296</v>
      </c>
      <c r="N55" s="45">
        <f t="shared" si="2"/>
        <v>100</v>
      </c>
      <c r="O55" s="19"/>
      <c r="P55" s="20"/>
      <c r="Q55" s="21" t="e">
        <f t="shared" si="3"/>
        <v>#DIV/0!</v>
      </c>
      <c r="R55" s="22"/>
      <c r="S55" s="22"/>
      <c r="T55" s="60" t="e">
        <f t="shared" si="67"/>
        <v>#DIV/0!</v>
      </c>
      <c r="U55" s="20"/>
      <c r="V55" s="22"/>
      <c r="W55" s="58" t="e">
        <f t="shared" ref="W55:W56" si="68">V55/U55*100</f>
        <v>#DIV/0!</v>
      </c>
      <c r="X55" s="20"/>
      <c r="Y55" s="20"/>
      <c r="Z55" s="21" t="e">
        <f t="shared" ref="Z55:Z56" si="69">Y55/X55*100</f>
        <v>#DIV/0!</v>
      </c>
      <c r="AA55" s="19">
        <v>48</v>
      </c>
      <c r="AB55" s="19"/>
      <c r="AC55" s="61">
        <f t="shared" ref="AC55:AC61" si="70">AB55/AA55*100</f>
        <v>0</v>
      </c>
      <c r="AD55" s="19">
        <v>65</v>
      </c>
      <c r="AE55" s="19">
        <v>55</v>
      </c>
      <c r="AF55" s="21">
        <f t="shared" si="14"/>
        <v>84.6153846153846</v>
      </c>
      <c r="AG55" s="19"/>
      <c r="AH55" s="19">
        <v>20</v>
      </c>
      <c r="AI55" s="21" t="e">
        <f t="shared" ref="AI55:AI61" si="71">AH55/AG55*100</f>
        <v>#DIV/0!</v>
      </c>
      <c r="AJ55" s="67"/>
      <c r="AK55" s="67"/>
      <c r="AL55" s="67" t="e">
        <f t="shared" ref="AL55:AL70" si="72">AK55/AJ55*100</f>
        <v>#DIV/0!</v>
      </c>
      <c r="AM55" s="20">
        <v>43</v>
      </c>
      <c r="AN55" s="20">
        <v>11</v>
      </c>
      <c r="AO55" s="67">
        <f t="shared" ref="AO55:AO56" si="73">AN55/AM55*100</f>
        <v>25.5813953488372</v>
      </c>
      <c r="AP55" s="19">
        <v>6</v>
      </c>
      <c r="AQ55" s="67">
        <v>19</v>
      </c>
      <c r="AR55" s="69">
        <f t="shared" si="8"/>
        <v>316.666666666667</v>
      </c>
      <c r="AS55" s="70"/>
      <c r="AT55" s="70"/>
      <c r="AU55" s="69" t="e">
        <f t="shared" si="17"/>
        <v>#DIV/0!</v>
      </c>
      <c r="AV55" s="69"/>
      <c r="AW55" s="69"/>
      <c r="AX55" s="69" t="e">
        <f t="shared" si="18"/>
        <v>#DIV/0!</v>
      </c>
      <c r="AY55" s="70">
        <f t="shared" si="19"/>
        <v>162</v>
      </c>
      <c r="AZ55" s="90">
        <f t="shared" si="21"/>
        <v>105</v>
      </c>
      <c r="BA55" s="49">
        <f t="shared" si="9"/>
        <v>64.8148148148148</v>
      </c>
      <c r="BB55" s="91">
        <f t="shared" si="20"/>
        <v>458</v>
      </c>
      <c r="BC55" s="92">
        <f t="shared" si="10"/>
        <v>401</v>
      </c>
      <c r="BD55" s="93">
        <f t="shared" si="11"/>
        <v>87.5545851528384</v>
      </c>
    </row>
    <row r="56" ht="18.75" spans="1:56">
      <c r="A56" s="11"/>
      <c r="B56" s="18" t="s">
        <v>60</v>
      </c>
      <c r="C56" s="19">
        <v>157</v>
      </c>
      <c r="D56" s="20">
        <v>157</v>
      </c>
      <c r="E56" s="21">
        <f t="shared" si="12"/>
        <v>100</v>
      </c>
      <c r="F56" s="20"/>
      <c r="G56" s="20"/>
      <c r="H56" s="20" t="e">
        <f t="shared" si="65"/>
        <v>#DIV/0!</v>
      </c>
      <c r="I56" s="20"/>
      <c r="J56" s="20"/>
      <c r="K56" s="49" t="e">
        <f t="shared" si="66"/>
        <v>#DIV/0!</v>
      </c>
      <c r="L56" s="44">
        <f t="shared" si="0"/>
        <v>157</v>
      </c>
      <c r="M56" s="20">
        <f t="shared" si="1"/>
        <v>157</v>
      </c>
      <c r="N56" s="45">
        <f t="shared" si="2"/>
        <v>100</v>
      </c>
      <c r="O56" s="19"/>
      <c r="P56" s="20"/>
      <c r="Q56" s="21" t="e">
        <f t="shared" si="3"/>
        <v>#DIV/0!</v>
      </c>
      <c r="R56" s="22">
        <v>17</v>
      </c>
      <c r="S56" s="22">
        <v>17</v>
      </c>
      <c r="T56" s="60">
        <f t="shared" si="67"/>
        <v>100</v>
      </c>
      <c r="U56" s="20"/>
      <c r="V56" s="22"/>
      <c r="W56" s="58" t="e">
        <f t="shared" si="68"/>
        <v>#DIV/0!</v>
      </c>
      <c r="X56" s="20"/>
      <c r="Y56" s="20"/>
      <c r="Z56" s="21" t="e">
        <f t="shared" si="69"/>
        <v>#DIV/0!</v>
      </c>
      <c r="AA56" s="19">
        <v>52</v>
      </c>
      <c r="AB56" s="19"/>
      <c r="AC56" s="61">
        <f t="shared" si="70"/>
        <v>0</v>
      </c>
      <c r="AD56" s="19">
        <v>28</v>
      </c>
      <c r="AE56" s="19"/>
      <c r="AF56" s="21">
        <f t="shared" si="14"/>
        <v>0</v>
      </c>
      <c r="AG56" s="19"/>
      <c r="AH56" s="19">
        <v>38</v>
      </c>
      <c r="AI56" s="21" t="e">
        <f t="shared" si="71"/>
        <v>#DIV/0!</v>
      </c>
      <c r="AJ56" s="67"/>
      <c r="AK56" s="67"/>
      <c r="AL56" s="67" t="e">
        <f t="shared" si="72"/>
        <v>#DIV/0!</v>
      </c>
      <c r="AM56" s="20">
        <v>28</v>
      </c>
      <c r="AN56" s="20">
        <v>18</v>
      </c>
      <c r="AO56" s="67">
        <f t="shared" si="73"/>
        <v>64.2857142857143</v>
      </c>
      <c r="AP56" s="19">
        <v>14</v>
      </c>
      <c r="AQ56" s="67">
        <v>31</v>
      </c>
      <c r="AR56" s="69">
        <f t="shared" si="8"/>
        <v>221.428571428571</v>
      </c>
      <c r="AS56" s="70"/>
      <c r="AT56" s="70"/>
      <c r="AU56" s="69" t="e">
        <f t="shared" si="17"/>
        <v>#DIV/0!</v>
      </c>
      <c r="AV56" s="69"/>
      <c r="AW56" s="69"/>
      <c r="AX56" s="69" t="e">
        <f t="shared" si="18"/>
        <v>#DIV/0!</v>
      </c>
      <c r="AY56" s="70">
        <f t="shared" si="19"/>
        <v>139</v>
      </c>
      <c r="AZ56" s="90">
        <f t="shared" si="21"/>
        <v>104</v>
      </c>
      <c r="BA56" s="49">
        <f t="shared" si="9"/>
        <v>74.8201438848921</v>
      </c>
      <c r="BB56" s="91">
        <f t="shared" si="20"/>
        <v>296</v>
      </c>
      <c r="BC56" s="92">
        <f t="shared" si="10"/>
        <v>261</v>
      </c>
      <c r="BD56" s="93">
        <f t="shared" si="11"/>
        <v>88.1756756756757</v>
      </c>
    </row>
    <row r="57" ht="18.75" spans="1:56">
      <c r="A57" s="11"/>
      <c r="B57" s="18" t="s">
        <v>61</v>
      </c>
      <c r="C57" s="26"/>
      <c r="D57" s="22"/>
      <c r="E57" s="23" t="e">
        <f t="shared" si="12"/>
        <v>#DIV/0!</v>
      </c>
      <c r="F57" s="22"/>
      <c r="G57" s="22"/>
      <c r="H57" s="22"/>
      <c r="I57" s="22"/>
      <c r="J57" s="22"/>
      <c r="K57" s="50" t="e">
        <f t="shared" si="66"/>
        <v>#DIV/0!</v>
      </c>
      <c r="L57" s="44">
        <f t="shared" si="0"/>
        <v>0</v>
      </c>
      <c r="M57" s="20">
        <f t="shared" si="1"/>
        <v>0</v>
      </c>
      <c r="N57" s="45" t="e">
        <f t="shared" si="2"/>
        <v>#DIV/0!</v>
      </c>
      <c r="O57" s="26"/>
      <c r="P57" s="22"/>
      <c r="Q57" s="23" t="e">
        <f t="shared" si="3"/>
        <v>#DIV/0!</v>
      </c>
      <c r="R57" s="22"/>
      <c r="S57" s="22"/>
      <c r="T57" s="22"/>
      <c r="U57" s="22"/>
      <c r="V57" s="22"/>
      <c r="W57" s="43"/>
      <c r="X57" s="22"/>
      <c r="Y57" s="22"/>
      <c r="Z57" s="22"/>
      <c r="AA57" s="26"/>
      <c r="AB57" s="26"/>
      <c r="AC57" s="61" t="e">
        <f t="shared" si="70"/>
        <v>#DIV/0!</v>
      </c>
      <c r="AD57" s="26"/>
      <c r="AE57" s="26"/>
      <c r="AF57" s="61" t="e">
        <f t="shared" si="14"/>
        <v>#DIV/0!</v>
      </c>
      <c r="AG57" s="26"/>
      <c r="AH57" s="26"/>
      <c r="AI57" s="21" t="e">
        <f t="shared" si="71"/>
        <v>#DIV/0!</v>
      </c>
      <c r="AJ57" s="67"/>
      <c r="AK57" s="67"/>
      <c r="AL57" s="67" t="e">
        <f t="shared" si="72"/>
        <v>#DIV/0!</v>
      </c>
      <c r="AM57" s="67"/>
      <c r="AN57" s="67"/>
      <c r="AO57" s="67"/>
      <c r="AP57" s="67"/>
      <c r="AQ57" s="67"/>
      <c r="AR57" s="63" t="e">
        <f t="shared" si="8"/>
        <v>#DIV/0!</v>
      </c>
      <c r="AS57" s="70"/>
      <c r="AT57" s="70"/>
      <c r="AU57" s="69" t="e">
        <f t="shared" si="17"/>
        <v>#DIV/0!</v>
      </c>
      <c r="AV57" s="69"/>
      <c r="AW57" s="69"/>
      <c r="AX57" s="63" t="e">
        <f t="shared" si="18"/>
        <v>#DIV/0!</v>
      </c>
      <c r="AY57" s="70">
        <f t="shared" si="19"/>
        <v>0</v>
      </c>
      <c r="AZ57" s="90">
        <f t="shared" si="21"/>
        <v>0</v>
      </c>
      <c r="BA57" s="49" t="e">
        <f t="shared" si="9"/>
        <v>#DIV/0!</v>
      </c>
      <c r="BB57" s="91">
        <f t="shared" si="20"/>
        <v>0</v>
      </c>
      <c r="BC57" s="92">
        <f t="shared" si="10"/>
        <v>0</v>
      </c>
      <c r="BD57" s="93" t="e">
        <f t="shared" si="11"/>
        <v>#DIV/0!</v>
      </c>
    </row>
    <row r="58" ht="18.75" spans="1:56">
      <c r="A58" s="11"/>
      <c r="B58" s="12" t="s">
        <v>73</v>
      </c>
      <c r="C58" s="13">
        <f>C59+C60+C61+C62</f>
        <v>928</v>
      </c>
      <c r="D58" s="16">
        <f>D59+D60+D61+D62</f>
        <v>928</v>
      </c>
      <c r="E58" s="17">
        <f t="shared" si="12"/>
        <v>100</v>
      </c>
      <c r="F58" s="16">
        <f>F59+F60+F61</f>
        <v>838</v>
      </c>
      <c r="G58" s="16">
        <f>G59+G60+G61</f>
        <v>838</v>
      </c>
      <c r="H58" s="17">
        <f>G58/F58*100</f>
        <v>100</v>
      </c>
      <c r="I58" s="16">
        <f>I59+I60+I61</f>
        <v>0</v>
      </c>
      <c r="J58" s="16">
        <f>J59+J60+J61</f>
        <v>0</v>
      </c>
      <c r="K58" s="48" t="e">
        <f t="shared" si="66"/>
        <v>#DIV/0!</v>
      </c>
      <c r="L58" s="41">
        <f t="shared" si="0"/>
        <v>1766</v>
      </c>
      <c r="M58" s="16">
        <f t="shared" si="1"/>
        <v>1766</v>
      </c>
      <c r="N58" s="42">
        <f t="shared" si="2"/>
        <v>100</v>
      </c>
      <c r="O58" s="13">
        <f>O59+O60+O61</f>
        <v>0</v>
      </c>
      <c r="P58" s="16">
        <f>P59+P60+P61</f>
        <v>0</v>
      </c>
      <c r="Q58" s="17" t="e">
        <f t="shared" si="3"/>
        <v>#DIV/0!</v>
      </c>
      <c r="R58" s="16">
        <f>R59+R60+R61</f>
        <v>5</v>
      </c>
      <c r="S58" s="16">
        <f>S59+S60+S61</f>
        <v>5</v>
      </c>
      <c r="T58" s="16">
        <f>S58/R58*100</f>
        <v>100</v>
      </c>
      <c r="U58" s="16">
        <f>U59+U60+U61</f>
        <v>100</v>
      </c>
      <c r="V58" s="16">
        <f>V59+V60+V61</f>
        <v>100</v>
      </c>
      <c r="W58" s="56">
        <f>V58/U58*100</f>
        <v>100</v>
      </c>
      <c r="X58" s="16">
        <f>X59+X60+X61</f>
        <v>0</v>
      </c>
      <c r="Y58" s="16">
        <f>Y59+Y60+Y61</f>
        <v>0</v>
      </c>
      <c r="Z58" s="56" t="e">
        <f>Y58/X58*100</f>
        <v>#DIV/0!</v>
      </c>
      <c r="AA58" s="16">
        <f>AA59+AA60+AA61</f>
        <v>165</v>
      </c>
      <c r="AB58" s="16">
        <f>AB59+AB60+AB61</f>
        <v>150</v>
      </c>
      <c r="AC58" s="56">
        <f t="shared" si="70"/>
        <v>90.9090909090909</v>
      </c>
      <c r="AD58" s="13">
        <f>AD59+AD60+AD61</f>
        <v>205</v>
      </c>
      <c r="AE58" s="13">
        <f>AE59+AE60+AE61</f>
        <v>0</v>
      </c>
      <c r="AF58" s="17">
        <f t="shared" si="14"/>
        <v>0</v>
      </c>
      <c r="AG58" s="13">
        <f>AG59+AG60+AG61</f>
        <v>150</v>
      </c>
      <c r="AH58" s="13">
        <f>AH59+AH60+AH61</f>
        <v>0</v>
      </c>
      <c r="AI58" s="17">
        <f t="shared" si="71"/>
        <v>0</v>
      </c>
      <c r="AJ58" s="65">
        <f>AJ59+AJ60+AJ61</f>
        <v>0</v>
      </c>
      <c r="AK58" s="65">
        <f>AK59+AK60+AK61</f>
        <v>0</v>
      </c>
      <c r="AL58" s="65" t="e">
        <f t="shared" si="72"/>
        <v>#DIV/0!</v>
      </c>
      <c r="AM58" s="13">
        <f>AM59+AM60+AM61</f>
        <v>40</v>
      </c>
      <c r="AN58" s="13">
        <f>AN59+AN60+AN61</f>
        <v>11</v>
      </c>
      <c r="AO58" s="65">
        <f>AN58/AM58*100</f>
        <v>27.5</v>
      </c>
      <c r="AP58" s="13">
        <f>AP59+AP60+AP61</f>
        <v>0</v>
      </c>
      <c r="AQ58" s="13">
        <f>AQ59+AQ60+AQ61</f>
        <v>40</v>
      </c>
      <c r="AR58" s="63" t="e">
        <f t="shared" si="8"/>
        <v>#DIV/0!</v>
      </c>
      <c r="AS58" s="13">
        <f>AS59+AS60+AS61</f>
        <v>0</v>
      </c>
      <c r="AT58" s="13">
        <f>AT59+AT60+AT61</f>
        <v>0</v>
      </c>
      <c r="AU58" s="63" t="e">
        <f t="shared" si="17"/>
        <v>#DIV/0!</v>
      </c>
      <c r="AV58" s="13">
        <f>AV59+AV60+AV61</f>
        <v>0</v>
      </c>
      <c r="AW58" s="13">
        <f>AW59+AW60+AW61</f>
        <v>0</v>
      </c>
      <c r="AX58" s="63" t="e">
        <f t="shared" si="18"/>
        <v>#DIV/0!</v>
      </c>
      <c r="AY58" s="13">
        <f t="shared" si="19"/>
        <v>665</v>
      </c>
      <c r="AZ58" s="16">
        <f t="shared" si="21"/>
        <v>306</v>
      </c>
      <c r="BA58" s="48">
        <f t="shared" si="9"/>
        <v>46.015037593985</v>
      </c>
      <c r="BB58" s="41">
        <f t="shared" si="20"/>
        <v>2431</v>
      </c>
      <c r="BC58" s="16">
        <f t="shared" si="10"/>
        <v>2072</v>
      </c>
      <c r="BD58" s="42">
        <f t="shared" si="11"/>
        <v>85.2324146441794</v>
      </c>
    </row>
    <row r="59" ht="18.75" spans="1:56">
      <c r="A59" s="11"/>
      <c r="B59" s="18" t="s">
        <v>58</v>
      </c>
      <c r="C59" s="19">
        <v>7</v>
      </c>
      <c r="D59" s="20">
        <v>7</v>
      </c>
      <c r="E59" s="21">
        <f t="shared" si="12"/>
        <v>100</v>
      </c>
      <c r="F59" s="20">
        <v>278</v>
      </c>
      <c r="G59" s="20">
        <v>278</v>
      </c>
      <c r="H59" s="27">
        <f t="shared" ref="H59:H60" si="74">G59/F59*100</f>
        <v>100</v>
      </c>
      <c r="I59" s="20"/>
      <c r="J59" s="20"/>
      <c r="K59" s="49" t="e">
        <f t="shared" si="66"/>
        <v>#DIV/0!</v>
      </c>
      <c r="L59" s="44">
        <f>C59+F59</f>
        <v>285</v>
      </c>
      <c r="M59" s="20">
        <f>D59+G59</f>
        <v>285</v>
      </c>
      <c r="N59" s="45">
        <f t="shared" si="2"/>
        <v>100</v>
      </c>
      <c r="O59" s="19"/>
      <c r="P59" s="20"/>
      <c r="Q59" s="21" t="e">
        <f t="shared" si="3"/>
        <v>#DIV/0!</v>
      </c>
      <c r="R59" s="22"/>
      <c r="S59" s="22"/>
      <c r="T59" s="22"/>
      <c r="U59" s="22">
        <v>50</v>
      </c>
      <c r="V59" s="22">
        <v>50</v>
      </c>
      <c r="W59" s="58">
        <f t="shared" ref="W59:W61" si="75">V59/U59*100</f>
        <v>100</v>
      </c>
      <c r="X59" s="20"/>
      <c r="Y59" s="20"/>
      <c r="Z59" s="21" t="e">
        <f>Y59/X59*100</f>
        <v>#DIV/0!</v>
      </c>
      <c r="AA59" s="20">
        <v>5</v>
      </c>
      <c r="AB59" s="61"/>
      <c r="AC59" s="61">
        <f t="shared" si="70"/>
        <v>0</v>
      </c>
      <c r="AD59" s="19">
        <v>95</v>
      </c>
      <c r="AE59" s="19"/>
      <c r="AF59" s="21">
        <f t="shared" si="14"/>
        <v>0</v>
      </c>
      <c r="AG59" s="19"/>
      <c r="AH59" s="19"/>
      <c r="AI59" s="21" t="e">
        <f t="shared" si="71"/>
        <v>#DIV/0!</v>
      </c>
      <c r="AJ59" s="19"/>
      <c r="AK59" s="19"/>
      <c r="AL59" s="67" t="e">
        <f t="shared" si="72"/>
        <v>#DIV/0!</v>
      </c>
      <c r="AM59" s="20"/>
      <c r="AN59" s="20"/>
      <c r="AO59" s="67" t="e">
        <f>AN59/AM59*100</f>
        <v>#DIV/0!</v>
      </c>
      <c r="AP59" s="67"/>
      <c r="AQ59" s="67"/>
      <c r="AR59" s="69" t="e">
        <f t="shared" si="8"/>
        <v>#DIV/0!</v>
      </c>
      <c r="AS59" s="70"/>
      <c r="AT59" s="70"/>
      <c r="AU59" s="69" t="e">
        <f t="shared" si="17"/>
        <v>#DIV/0!</v>
      </c>
      <c r="AV59" s="69"/>
      <c r="AW59" s="69"/>
      <c r="AX59" s="69" t="e">
        <f t="shared" si="18"/>
        <v>#DIV/0!</v>
      </c>
      <c r="AY59" s="70">
        <f t="shared" si="19"/>
        <v>150</v>
      </c>
      <c r="AZ59" s="90">
        <f t="shared" si="21"/>
        <v>50</v>
      </c>
      <c r="BA59" s="49">
        <f t="shared" si="9"/>
        <v>33.3333333333333</v>
      </c>
      <c r="BB59" s="91">
        <f t="shared" si="20"/>
        <v>435</v>
      </c>
      <c r="BC59" s="92">
        <f t="shared" si="10"/>
        <v>335</v>
      </c>
      <c r="BD59" s="93">
        <f t="shared" si="11"/>
        <v>77.0114942528736</v>
      </c>
    </row>
    <row r="60" ht="18.75" spans="1:56">
      <c r="A60" s="11"/>
      <c r="B60" s="18" t="s">
        <v>59</v>
      </c>
      <c r="C60" s="19">
        <v>241</v>
      </c>
      <c r="D60" s="20">
        <v>241</v>
      </c>
      <c r="E60" s="21">
        <f t="shared" si="12"/>
        <v>100</v>
      </c>
      <c r="F60" s="20">
        <v>560</v>
      </c>
      <c r="G60" s="20">
        <v>560</v>
      </c>
      <c r="H60" s="27">
        <f t="shared" si="74"/>
        <v>100</v>
      </c>
      <c r="I60" s="20"/>
      <c r="J60" s="20"/>
      <c r="K60" s="49" t="e">
        <f t="shared" si="66"/>
        <v>#DIV/0!</v>
      </c>
      <c r="L60" s="44">
        <f t="shared" ref="L60:L61" si="76">C60+F60</f>
        <v>801</v>
      </c>
      <c r="M60" s="20">
        <f t="shared" ref="M60:M61" si="77">D60+G60</f>
        <v>801</v>
      </c>
      <c r="N60" s="45">
        <f t="shared" si="2"/>
        <v>100</v>
      </c>
      <c r="O60" s="19"/>
      <c r="P60" s="20"/>
      <c r="Q60" s="21" t="e">
        <f t="shared" si="3"/>
        <v>#DIV/0!</v>
      </c>
      <c r="R60" s="22"/>
      <c r="S60" s="22"/>
      <c r="T60" s="22"/>
      <c r="U60" s="22">
        <v>50</v>
      </c>
      <c r="V60" s="22">
        <v>50</v>
      </c>
      <c r="W60" s="58">
        <f t="shared" si="75"/>
        <v>100</v>
      </c>
      <c r="X60" s="20"/>
      <c r="Y60" s="20"/>
      <c r="Z60" s="21" t="e">
        <f t="shared" ref="Z60:Z61" si="78">Y60/X60*100</f>
        <v>#DIV/0!</v>
      </c>
      <c r="AA60" s="20">
        <v>10</v>
      </c>
      <c r="AB60" s="61"/>
      <c r="AC60" s="61">
        <f t="shared" si="70"/>
        <v>0</v>
      </c>
      <c r="AD60" s="19">
        <v>95</v>
      </c>
      <c r="AE60" s="19"/>
      <c r="AF60" s="21">
        <f t="shared" si="14"/>
        <v>0</v>
      </c>
      <c r="AG60" s="19">
        <v>48</v>
      </c>
      <c r="AH60" s="19"/>
      <c r="AI60" s="21">
        <f t="shared" si="71"/>
        <v>0</v>
      </c>
      <c r="AJ60" s="19"/>
      <c r="AK60" s="19"/>
      <c r="AL60" s="67" t="e">
        <f t="shared" si="72"/>
        <v>#DIV/0!</v>
      </c>
      <c r="AM60" s="20">
        <v>13</v>
      </c>
      <c r="AN60" s="20"/>
      <c r="AO60" s="67">
        <f t="shared" ref="AO60:AO68" si="79">AN60/AM60*100</f>
        <v>0</v>
      </c>
      <c r="AP60" s="67"/>
      <c r="AQ60" s="67">
        <v>13</v>
      </c>
      <c r="AR60" s="69" t="e">
        <f t="shared" si="8"/>
        <v>#DIV/0!</v>
      </c>
      <c r="AS60" s="71"/>
      <c r="AT60" s="70"/>
      <c r="AU60" s="69" t="e">
        <f t="shared" si="17"/>
        <v>#DIV/0!</v>
      </c>
      <c r="AV60" s="69"/>
      <c r="AW60" s="69"/>
      <c r="AX60" s="69" t="e">
        <f t="shared" si="18"/>
        <v>#DIV/0!</v>
      </c>
      <c r="AY60" s="70">
        <f t="shared" si="19"/>
        <v>216</v>
      </c>
      <c r="AZ60" s="90">
        <f t="shared" si="21"/>
        <v>63</v>
      </c>
      <c r="BA60" s="49">
        <f t="shared" si="9"/>
        <v>29.1666666666667</v>
      </c>
      <c r="BB60" s="91">
        <f t="shared" si="20"/>
        <v>1017</v>
      </c>
      <c r="BC60" s="92">
        <f t="shared" si="10"/>
        <v>864</v>
      </c>
      <c r="BD60" s="93">
        <f t="shared" si="11"/>
        <v>84.9557522123894</v>
      </c>
    </row>
    <row r="61" ht="18.75" spans="1:56">
      <c r="A61" s="11"/>
      <c r="B61" s="18" t="s">
        <v>60</v>
      </c>
      <c r="C61" s="19">
        <v>680</v>
      </c>
      <c r="D61" s="20">
        <v>680</v>
      </c>
      <c r="E61" s="21">
        <f t="shared" si="12"/>
        <v>100</v>
      </c>
      <c r="F61" s="20"/>
      <c r="G61" s="20"/>
      <c r="H61" s="21" t="e">
        <f t="shared" ref="H61:H62" si="80">G61/F61*100</f>
        <v>#DIV/0!</v>
      </c>
      <c r="I61" s="20"/>
      <c r="J61" s="20"/>
      <c r="K61" s="49" t="e">
        <f t="shared" si="66"/>
        <v>#DIV/0!</v>
      </c>
      <c r="L61" s="44">
        <f t="shared" si="76"/>
        <v>680</v>
      </c>
      <c r="M61" s="20">
        <f t="shared" si="77"/>
        <v>680</v>
      </c>
      <c r="N61" s="45">
        <f t="shared" si="2"/>
        <v>100</v>
      </c>
      <c r="O61" s="19"/>
      <c r="P61" s="19"/>
      <c r="Q61" s="19" t="e">
        <f t="shared" si="3"/>
        <v>#DIV/0!</v>
      </c>
      <c r="R61" s="22">
        <v>5</v>
      </c>
      <c r="S61" s="22">
        <v>5</v>
      </c>
      <c r="T61" s="22"/>
      <c r="U61" s="22"/>
      <c r="V61" s="22"/>
      <c r="W61" s="58" t="e">
        <f t="shared" si="75"/>
        <v>#DIV/0!</v>
      </c>
      <c r="X61" s="20"/>
      <c r="Y61" s="20"/>
      <c r="Z61" s="21" t="e">
        <f t="shared" si="78"/>
        <v>#DIV/0!</v>
      </c>
      <c r="AA61" s="20">
        <v>150</v>
      </c>
      <c r="AB61" s="61">
        <v>150</v>
      </c>
      <c r="AC61" s="61">
        <f t="shared" si="70"/>
        <v>100</v>
      </c>
      <c r="AD61" s="19">
        <v>15</v>
      </c>
      <c r="AE61" s="19"/>
      <c r="AF61" s="21">
        <f t="shared" si="14"/>
        <v>0</v>
      </c>
      <c r="AG61" s="19">
        <v>102</v>
      </c>
      <c r="AH61" s="19"/>
      <c r="AI61" s="21">
        <f t="shared" si="71"/>
        <v>0</v>
      </c>
      <c r="AJ61" s="19"/>
      <c r="AK61" s="19"/>
      <c r="AL61" s="67" t="e">
        <f t="shared" si="72"/>
        <v>#DIV/0!</v>
      </c>
      <c r="AM61" s="20">
        <v>27</v>
      </c>
      <c r="AN61" s="20">
        <v>11</v>
      </c>
      <c r="AO61" s="67">
        <f t="shared" si="79"/>
        <v>40.7407407407407</v>
      </c>
      <c r="AP61" s="67"/>
      <c r="AQ61" s="67">
        <v>27</v>
      </c>
      <c r="AR61" s="69" t="e">
        <f t="shared" si="8"/>
        <v>#DIV/0!</v>
      </c>
      <c r="AS61" s="70"/>
      <c r="AT61" s="70"/>
      <c r="AU61" s="69" t="e">
        <f t="shared" si="17"/>
        <v>#DIV/0!</v>
      </c>
      <c r="AV61" s="69"/>
      <c r="AW61" s="69"/>
      <c r="AX61" s="69" t="e">
        <f t="shared" si="18"/>
        <v>#DIV/0!</v>
      </c>
      <c r="AY61" s="70">
        <f t="shared" si="19"/>
        <v>299</v>
      </c>
      <c r="AZ61" s="90">
        <f t="shared" si="21"/>
        <v>193</v>
      </c>
      <c r="BA61" s="49">
        <f t="shared" si="9"/>
        <v>64.5484949832776</v>
      </c>
      <c r="BB61" s="91">
        <f t="shared" si="20"/>
        <v>979</v>
      </c>
      <c r="BC61" s="92">
        <f t="shared" si="10"/>
        <v>873</v>
      </c>
      <c r="BD61" s="93">
        <f t="shared" si="11"/>
        <v>89.1726251276813</v>
      </c>
    </row>
    <row r="62" ht="15.75" hidden="1" customHeight="1" spans="1:56">
      <c r="A62" s="11"/>
      <c r="B62" s="18" t="s">
        <v>61</v>
      </c>
      <c r="C62" s="26"/>
      <c r="D62" s="22"/>
      <c r="E62" s="23" t="e">
        <f t="shared" si="12"/>
        <v>#DIV/0!</v>
      </c>
      <c r="F62" s="22"/>
      <c r="G62" s="22"/>
      <c r="H62" s="23" t="e">
        <f t="shared" si="80"/>
        <v>#DIV/0!</v>
      </c>
      <c r="I62" s="22"/>
      <c r="J62" s="22"/>
      <c r="K62" s="50" t="e">
        <f t="shared" si="66"/>
        <v>#DIV/0!</v>
      </c>
      <c r="L62" s="44">
        <f t="shared" si="0"/>
        <v>0</v>
      </c>
      <c r="M62" s="20">
        <f t="shared" si="1"/>
        <v>0</v>
      </c>
      <c r="N62" s="45" t="e">
        <f t="shared" si="2"/>
        <v>#DIV/0!</v>
      </c>
      <c r="O62" s="26"/>
      <c r="P62" s="22"/>
      <c r="Q62" s="23" t="e">
        <f t="shared" si="3"/>
        <v>#DIV/0!</v>
      </c>
      <c r="R62" s="22"/>
      <c r="S62" s="22"/>
      <c r="T62" s="22"/>
      <c r="U62" s="22"/>
      <c r="V62" s="22"/>
      <c r="W62" s="43"/>
      <c r="X62" s="22"/>
      <c r="Y62" s="22"/>
      <c r="Z62" s="22"/>
      <c r="AA62" s="26"/>
      <c r="AB62" s="26"/>
      <c r="AC62" s="26"/>
      <c r="AD62" s="26"/>
      <c r="AE62" s="26"/>
      <c r="AF62" s="61" t="e">
        <f t="shared" si="14"/>
        <v>#DIV/0!</v>
      </c>
      <c r="AG62" s="26"/>
      <c r="AH62" s="26"/>
      <c r="AI62" s="26"/>
      <c r="AJ62" s="26"/>
      <c r="AK62" s="26"/>
      <c r="AL62" s="67" t="e">
        <f t="shared" si="72"/>
        <v>#DIV/0!</v>
      </c>
      <c r="AM62" s="67"/>
      <c r="AN62" s="67"/>
      <c r="AO62" s="67" t="e">
        <f t="shared" si="79"/>
        <v>#DIV/0!</v>
      </c>
      <c r="AP62" s="67"/>
      <c r="AQ62" s="67"/>
      <c r="AR62" s="63" t="e">
        <f t="shared" si="8"/>
        <v>#DIV/0!</v>
      </c>
      <c r="AS62" s="70"/>
      <c r="AT62" s="70"/>
      <c r="AU62" s="69" t="e">
        <f t="shared" si="17"/>
        <v>#DIV/0!</v>
      </c>
      <c r="AV62" s="69"/>
      <c r="AW62" s="69"/>
      <c r="AX62" s="63" t="e">
        <f t="shared" si="18"/>
        <v>#DIV/0!</v>
      </c>
      <c r="AY62" s="70">
        <f t="shared" si="19"/>
        <v>0</v>
      </c>
      <c r="AZ62" s="90">
        <f t="shared" si="21"/>
        <v>0</v>
      </c>
      <c r="BA62" s="49" t="e">
        <f t="shared" si="9"/>
        <v>#DIV/0!</v>
      </c>
      <c r="BB62" s="91">
        <f t="shared" si="20"/>
        <v>0</v>
      </c>
      <c r="BC62" s="92">
        <f t="shared" si="10"/>
        <v>0</v>
      </c>
      <c r="BD62" s="93" t="e">
        <f t="shared" si="11"/>
        <v>#DIV/0!</v>
      </c>
    </row>
    <row r="63" ht="18.75" hidden="1" spans="1:56">
      <c r="A63" s="11"/>
      <c r="B63" s="12" t="s">
        <v>74</v>
      </c>
      <c r="C63" s="13">
        <f>C64+C65+C66</f>
        <v>0</v>
      </c>
      <c r="D63" s="16">
        <f>D64+D65+D66</f>
        <v>0</v>
      </c>
      <c r="E63" s="17" t="e">
        <f t="shared" si="12"/>
        <v>#DIV/0!</v>
      </c>
      <c r="F63" s="16"/>
      <c r="G63" s="16"/>
      <c r="H63" s="16"/>
      <c r="I63" s="46"/>
      <c r="J63" s="46"/>
      <c r="K63" s="47"/>
      <c r="L63" s="41">
        <f t="shared" si="0"/>
        <v>0</v>
      </c>
      <c r="M63" s="16">
        <f t="shared" si="1"/>
        <v>0</v>
      </c>
      <c r="N63" s="42" t="e">
        <f t="shared" si="2"/>
        <v>#DIV/0!</v>
      </c>
      <c r="O63" s="13">
        <f>O64+O65+O66</f>
        <v>0</v>
      </c>
      <c r="P63" s="16">
        <f>P64+P65+P66</f>
        <v>0</v>
      </c>
      <c r="Q63" s="17" t="e">
        <f t="shared" si="3"/>
        <v>#DIV/0!</v>
      </c>
      <c r="R63" s="46"/>
      <c r="S63" s="46"/>
      <c r="T63" s="46"/>
      <c r="U63" s="46">
        <f>U65+U66+U64</f>
        <v>0</v>
      </c>
      <c r="V63" s="46">
        <f>V65+V66+V64</f>
        <v>0</v>
      </c>
      <c r="W63" s="47"/>
      <c r="X63" s="46">
        <f>X64+X65+X66</f>
        <v>0</v>
      </c>
      <c r="Y63" s="46">
        <f>Y64+Y65+Y66</f>
        <v>0</v>
      </c>
      <c r="Z63" s="46" t="e">
        <f>Y63/X63*100</f>
        <v>#DIV/0!</v>
      </c>
      <c r="AA63" s="63"/>
      <c r="AB63" s="63"/>
      <c r="AC63" s="63"/>
      <c r="AD63" s="63"/>
      <c r="AE63" s="63"/>
      <c r="AF63" s="61" t="e">
        <f t="shared" si="14"/>
        <v>#DIV/0!</v>
      </c>
      <c r="AG63" s="63">
        <f>AG64+AG65+AG66</f>
        <v>0</v>
      </c>
      <c r="AH63" s="63"/>
      <c r="AI63" s="63"/>
      <c r="AJ63" s="63"/>
      <c r="AK63" s="63"/>
      <c r="AL63" s="68" t="e">
        <f t="shared" si="72"/>
        <v>#DIV/0!</v>
      </c>
      <c r="AM63" s="68"/>
      <c r="AN63" s="68"/>
      <c r="AO63" s="68" t="e">
        <f t="shared" si="79"/>
        <v>#DIV/0!</v>
      </c>
      <c r="AP63" s="68"/>
      <c r="AQ63" s="68"/>
      <c r="AR63" s="63" t="e">
        <f t="shared" si="8"/>
        <v>#DIV/0!</v>
      </c>
      <c r="AS63" s="13"/>
      <c r="AT63" s="13"/>
      <c r="AU63" s="63" t="e">
        <f t="shared" si="17"/>
        <v>#DIV/0!</v>
      </c>
      <c r="AV63" s="63"/>
      <c r="AW63" s="63"/>
      <c r="AX63" s="63" t="e">
        <f t="shared" si="18"/>
        <v>#DIV/0!</v>
      </c>
      <c r="AY63" s="13">
        <f t="shared" si="19"/>
        <v>0</v>
      </c>
      <c r="AZ63" s="16">
        <f t="shared" si="21"/>
        <v>0</v>
      </c>
      <c r="BA63" s="48" t="e">
        <f t="shared" si="9"/>
        <v>#DIV/0!</v>
      </c>
      <c r="BB63" s="41">
        <f t="shared" si="20"/>
        <v>0</v>
      </c>
      <c r="BC63" s="16">
        <f t="shared" si="10"/>
        <v>0</v>
      </c>
      <c r="BD63" s="42" t="e">
        <f t="shared" si="11"/>
        <v>#DIV/0!</v>
      </c>
    </row>
    <row r="64" ht="18.75" hidden="1" spans="1:56">
      <c r="A64" s="11"/>
      <c r="B64" s="18" t="s">
        <v>58</v>
      </c>
      <c r="C64" s="19"/>
      <c r="D64" s="20"/>
      <c r="E64" s="21"/>
      <c r="F64" s="22"/>
      <c r="G64" s="22"/>
      <c r="H64" s="22"/>
      <c r="I64" s="22"/>
      <c r="J64" s="22"/>
      <c r="K64" s="43"/>
      <c r="L64" s="44">
        <f t="shared" si="0"/>
        <v>0</v>
      </c>
      <c r="M64" s="20">
        <f t="shared" si="1"/>
        <v>0</v>
      </c>
      <c r="N64" s="45"/>
      <c r="O64" s="19"/>
      <c r="P64" s="20"/>
      <c r="Q64" s="21" t="e">
        <f t="shared" si="3"/>
        <v>#DIV/0!</v>
      </c>
      <c r="R64" s="22"/>
      <c r="S64" s="22"/>
      <c r="T64" s="22"/>
      <c r="U64" s="22"/>
      <c r="V64" s="22"/>
      <c r="W64" s="43"/>
      <c r="X64" s="22"/>
      <c r="Y64" s="22"/>
      <c r="Z64" s="22" t="e">
        <f>Y64/X64*100</f>
        <v>#DIV/0!</v>
      </c>
      <c r="AA64" s="26"/>
      <c r="AB64" s="26"/>
      <c r="AC64" s="26"/>
      <c r="AD64" s="26"/>
      <c r="AE64" s="26"/>
      <c r="AF64" s="61" t="e">
        <f t="shared" si="14"/>
        <v>#DIV/0!</v>
      </c>
      <c r="AG64" s="26"/>
      <c r="AH64" s="26"/>
      <c r="AI64" s="26"/>
      <c r="AJ64" s="26"/>
      <c r="AK64" s="26"/>
      <c r="AL64" s="67" t="e">
        <f t="shared" si="72"/>
        <v>#DIV/0!</v>
      </c>
      <c r="AM64" s="67"/>
      <c r="AN64" s="67"/>
      <c r="AO64" s="67" t="e">
        <f t="shared" si="79"/>
        <v>#DIV/0!</v>
      </c>
      <c r="AP64" s="67"/>
      <c r="AQ64" s="67"/>
      <c r="AR64" s="63" t="e">
        <f t="shared" si="8"/>
        <v>#DIV/0!</v>
      </c>
      <c r="AS64" s="70"/>
      <c r="AT64" s="70"/>
      <c r="AU64" s="69" t="e">
        <f t="shared" si="17"/>
        <v>#DIV/0!</v>
      </c>
      <c r="AV64" s="69"/>
      <c r="AW64" s="69"/>
      <c r="AX64" s="63" t="e">
        <f t="shared" si="18"/>
        <v>#DIV/0!</v>
      </c>
      <c r="AY64" s="70">
        <f t="shared" si="19"/>
        <v>0</v>
      </c>
      <c r="AZ64" s="90">
        <f t="shared" si="21"/>
        <v>0</v>
      </c>
      <c r="BA64" s="49" t="e">
        <f t="shared" si="9"/>
        <v>#DIV/0!</v>
      </c>
      <c r="BB64" s="91">
        <f t="shared" si="20"/>
        <v>0</v>
      </c>
      <c r="BC64" s="92">
        <f t="shared" si="10"/>
        <v>0</v>
      </c>
      <c r="BD64" s="93" t="e">
        <f t="shared" si="11"/>
        <v>#DIV/0!</v>
      </c>
    </row>
    <row r="65" ht="18.75" hidden="1" spans="1:56">
      <c r="A65" s="11"/>
      <c r="B65" s="18" t="s">
        <v>59</v>
      </c>
      <c r="C65" s="19"/>
      <c r="D65" s="20"/>
      <c r="E65" s="21"/>
      <c r="F65" s="22"/>
      <c r="G65" s="22"/>
      <c r="H65" s="22"/>
      <c r="I65" s="22"/>
      <c r="J65" s="22"/>
      <c r="K65" s="43"/>
      <c r="L65" s="44">
        <f t="shared" si="0"/>
        <v>0</v>
      </c>
      <c r="M65" s="20">
        <f t="shared" si="1"/>
        <v>0</v>
      </c>
      <c r="N65" s="45"/>
      <c r="O65" s="19"/>
      <c r="P65" s="20"/>
      <c r="Q65" s="21" t="e">
        <f t="shared" si="3"/>
        <v>#DIV/0!</v>
      </c>
      <c r="R65" s="22"/>
      <c r="S65" s="22"/>
      <c r="T65" s="22"/>
      <c r="U65" s="22"/>
      <c r="V65" s="22"/>
      <c r="W65" s="43"/>
      <c r="X65" s="22"/>
      <c r="Y65" s="22"/>
      <c r="Z65" s="22" t="e">
        <f t="shared" ref="Z65:Z67" si="81">Y65/X65*100</f>
        <v>#DIV/0!</v>
      </c>
      <c r="AA65" s="26"/>
      <c r="AB65" s="26"/>
      <c r="AC65" s="26"/>
      <c r="AD65" s="26"/>
      <c r="AE65" s="26"/>
      <c r="AF65" s="61" t="e">
        <f t="shared" si="14"/>
        <v>#DIV/0!</v>
      </c>
      <c r="AG65" s="26"/>
      <c r="AH65" s="26"/>
      <c r="AI65" s="26"/>
      <c r="AJ65" s="26"/>
      <c r="AK65" s="26"/>
      <c r="AL65" s="67" t="e">
        <f t="shared" si="72"/>
        <v>#DIV/0!</v>
      </c>
      <c r="AM65" s="67"/>
      <c r="AN65" s="67"/>
      <c r="AO65" s="67" t="e">
        <f t="shared" si="79"/>
        <v>#DIV/0!</v>
      </c>
      <c r="AP65" s="67"/>
      <c r="AQ65" s="67"/>
      <c r="AR65" s="63" t="e">
        <f t="shared" si="8"/>
        <v>#DIV/0!</v>
      </c>
      <c r="AS65" s="70"/>
      <c r="AT65" s="70"/>
      <c r="AU65" s="69" t="e">
        <f t="shared" si="17"/>
        <v>#DIV/0!</v>
      </c>
      <c r="AV65" s="69"/>
      <c r="AW65" s="69"/>
      <c r="AX65" s="63" t="e">
        <f t="shared" si="18"/>
        <v>#DIV/0!</v>
      </c>
      <c r="AY65" s="70">
        <f t="shared" si="19"/>
        <v>0</v>
      </c>
      <c r="AZ65" s="90">
        <f t="shared" si="21"/>
        <v>0</v>
      </c>
      <c r="BA65" s="49" t="e">
        <f t="shared" si="9"/>
        <v>#DIV/0!</v>
      </c>
      <c r="BB65" s="91">
        <f t="shared" si="20"/>
        <v>0</v>
      </c>
      <c r="BC65" s="92">
        <f t="shared" si="10"/>
        <v>0</v>
      </c>
      <c r="BD65" s="93" t="e">
        <f t="shared" si="11"/>
        <v>#DIV/0!</v>
      </c>
    </row>
    <row r="66" ht="18.75" hidden="1" spans="1:56">
      <c r="A66" s="11"/>
      <c r="B66" s="18" t="s">
        <v>60</v>
      </c>
      <c r="C66" s="19"/>
      <c r="D66" s="20"/>
      <c r="E66" s="21" t="e">
        <f t="shared" si="12"/>
        <v>#DIV/0!</v>
      </c>
      <c r="F66" s="22"/>
      <c r="G66" s="22"/>
      <c r="H66" s="22"/>
      <c r="I66" s="22"/>
      <c r="J66" s="22"/>
      <c r="K66" s="43"/>
      <c r="L66" s="44">
        <f t="shared" si="0"/>
        <v>0</v>
      </c>
      <c r="M66" s="20">
        <f t="shared" si="1"/>
        <v>0</v>
      </c>
      <c r="N66" s="45" t="e">
        <f t="shared" si="2"/>
        <v>#DIV/0!</v>
      </c>
      <c r="O66" s="19"/>
      <c r="P66" s="20"/>
      <c r="Q66" s="21" t="e">
        <f t="shared" si="3"/>
        <v>#DIV/0!</v>
      </c>
      <c r="R66" s="22"/>
      <c r="S66" s="22"/>
      <c r="T66" s="22"/>
      <c r="U66" s="22"/>
      <c r="V66" s="22"/>
      <c r="W66" s="43"/>
      <c r="X66" s="22"/>
      <c r="Y66" s="22"/>
      <c r="Z66" s="22" t="e">
        <f t="shared" si="81"/>
        <v>#DIV/0!</v>
      </c>
      <c r="AA66" s="26"/>
      <c r="AB66" s="26"/>
      <c r="AC66" s="26"/>
      <c r="AD66" s="26"/>
      <c r="AE66" s="26"/>
      <c r="AF66" s="61" t="e">
        <f t="shared" si="14"/>
        <v>#DIV/0!</v>
      </c>
      <c r="AG66" s="26"/>
      <c r="AH66" s="26"/>
      <c r="AI66" s="26"/>
      <c r="AJ66" s="26"/>
      <c r="AK66" s="26"/>
      <c r="AL66" s="67" t="e">
        <f t="shared" si="72"/>
        <v>#DIV/0!</v>
      </c>
      <c r="AM66" s="67"/>
      <c r="AN66" s="67"/>
      <c r="AO66" s="67" t="e">
        <f t="shared" si="79"/>
        <v>#DIV/0!</v>
      </c>
      <c r="AP66" s="67"/>
      <c r="AQ66" s="67"/>
      <c r="AR66" s="63" t="e">
        <f t="shared" si="8"/>
        <v>#DIV/0!</v>
      </c>
      <c r="AS66" s="70"/>
      <c r="AT66" s="70"/>
      <c r="AU66" s="69" t="e">
        <f t="shared" si="17"/>
        <v>#DIV/0!</v>
      </c>
      <c r="AV66" s="69"/>
      <c r="AW66" s="69"/>
      <c r="AX66" s="63" t="e">
        <f t="shared" si="18"/>
        <v>#DIV/0!</v>
      </c>
      <c r="AY66" s="70">
        <f t="shared" si="19"/>
        <v>0</v>
      </c>
      <c r="AZ66" s="90"/>
      <c r="BA66" s="49" t="e">
        <f t="shared" si="9"/>
        <v>#DIV/0!</v>
      </c>
      <c r="BB66" s="91">
        <f t="shared" si="20"/>
        <v>0</v>
      </c>
      <c r="BC66" s="92">
        <f t="shared" si="10"/>
        <v>0</v>
      </c>
      <c r="BD66" s="93" t="e">
        <f t="shared" si="11"/>
        <v>#DIV/0!</v>
      </c>
    </row>
    <row r="67" ht="18.75" spans="1:56">
      <c r="A67" s="11"/>
      <c r="B67" s="12" t="s">
        <v>75</v>
      </c>
      <c r="C67" s="13">
        <f>C68+C69+C70</f>
        <v>61</v>
      </c>
      <c r="D67" s="16">
        <f>D68+D69+D70</f>
        <v>61</v>
      </c>
      <c r="E67" s="17">
        <f t="shared" si="12"/>
        <v>100</v>
      </c>
      <c r="F67" s="16"/>
      <c r="G67" s="16"/>
      <c r="H67" s="16"/>
      <c r="I67" s="46"/>
      <c r="J67" s="46"/>
      <c r="K67" s="47"/>
      <c r="L67" s="41">
        <f t="shared" si="0"/>
        <v>61</v>
      </c>
      <c r="M67" s="16">
        <f t="shared" si="1"/>
        <v>61</v>
      </c>
      <c r="N67" s="42">
        <f t="shared" si="2"/>
        <v>100</v>
      </c>
      <c r="O67" s="13">
        <f>O68+O69+O70</f>
        <v>0</v>
      </c>
      <c r="P67" s="16"/>
      <c r="Q67" s="17"/>
      <c r="R67" s="46">
        <f>R68+R69+R70</f>
        <v>22</v>
      </c>
      <c r="S67" s="46">
        <f>S68+S69+S70</f>
        <v>22</v>
      </c>
      <c r="T67" s="46">
        <f>S67/R67*100</f>
        <v>100</v>
      </c>
      <c r="U67" s="46">
        <f>U68+U69+U70</f>
        <v>0</v>
      </c>
      <c r="V67" s="46">
        <f>V68+V69+V70</f>
        <v>0</v>
      </c>
      <c r="W67" s="56" t="e">
        <f>V67/U67*100</f>
        <v>#DIV/0!</v>
      </c>
      <c r="X67" s="46">
        <f>X68+X69+X70</f>
        <v>0</v>
      </c>
      <c r="Y67" s="46">
        <f>Y68+Y69+Y70</f>
        <v>0</v>
      </c>
      <c r="Z67" s="56" t="e">
        <f t="shared" si="81"/>
        <v>#DIV/0!</v>
      </c>
      <c r="AA67" s="13">
        <f>AA68+AA69+AA70</f>
        <v>0</v>
      </c>
      <c r="AB67" s="13">
        <f>AB68+AB69+AB70</f>
        <v>0</v>
      </c>
      <c r="AC67" s="63"/>
      <c r="AD67" s="13">
        <f>AD68+AD69+AD70</f>
        <v>0</v>
      </c>
      <c r="AE67" s="13">
        <f>AE68+AE69+AE70</f>
        <v>0</v>
      </c>
      <c r="AF67" s="17" t="e">
        <f t="shared" si="14"/>
        <v>#DIV/0!</v>
      </c>
      <c r="AG67" s="63">
        <f>AG68+AG69+AG70</f>
        <v>39</v>
      </c>
      <c r="AH67" s="63">
        <f>AH68+AH69+AH70</f>
        <v>39</v>
      </c>
      <c r="AI67" s="63"/>
      <c r="AJ67" s="63">
        <f>AJ68+AJ69+AJ70</f>
        <v>0</v>
      </c>
      <c r="AK67" s="63">
        <f>AK68+AK69+AK70</f>
        <v>0</v>
      </c>
      <c r="AL67" s="65" t="e">
        <f t="shared" si="72"/>
        <v>#DIV/0!</v>
      </c>
      <c r="AM67" s="65">
        <f>AM68+AM69+AM70</f>
        <v>0</v>
      </c>
      <c r="AN67" s="65">
        <f>AN68+AN69+AN70</f>
        <v>0</v>
      </c>
      <c r="AO67" s="65" t="e">
        <f t="shared" si="79"/>
        <v>#DIV/0!</v>
      </c>
      <c r="AP67" s="13">
        <f>AP68+AP69+AP70</f>
        <v>0</v>
      </c>
      <c r="AQ67" s="13"/>
      <c r="AR67" s="63" t="e">
        <f t="shared" si="8"/>
        <v>#DIV/0!</v>
      </c>
      <c r="AS67" s="13">
        <f>AS68+AS69+AS70</f>
        <v>0</v>
      </c>
      <c r="AT67" s="13">
        <f>AT68+AT69+AT70</f>
        <v>0</v>
      </c>
      <c r="AU67" s="63" t="e">
        <f t="shared" si="17"/>
        <v>#DIV/0!</v>
      </c>
      <c r="AV67" s="13">
        <f>AV68+AV69+AV70</f>
        <v>0</v>
      </c>
      <c r="AW67" s="13">
        <f>AW68+AW69+AW70</f>
        <v>0</v>
      </c>
      <c r="AX67" s="63" t="e">
        <f t="shared" si="18"/>
        <v>#DIV/0!</v>
      </c>
      <c r="AY67" s="13">
        <f t="shared" si="19"/>
        <v>61</v>
      </c>
      <c r="AZ67" s="16">
        <f t="shared" si="21"/>
        <v>61</v>
      </c>
      <c r="BA67" s="48">
        <f t="shared" si="9"/>
        <v>100</v>
      </c>
      <c r="BB67" s="41">
        <f t="shared" si="20"/>
        <v>122</v>
      </c>
      <c r="BC67" s="16">
        <f t="shared" si="10"/>
        <v>122</v>
      </c>
      <c r="BD67" s="42">
        <f t="shared" si="11"/>
        <v>100</v>
      </c>
    </row>
    <row r="68" ht="18.75" spans="1:56">
      <c r="A68" s="11"/>
      <c r="B68" s="18" t="s">
        <v>58</v>
      </c>
      <c r="C68" s="19"/>
      <c r="D68" s="20"/>
      <c r="E68" s="21" t="e">
        <f t="shared" si="12"/>
        <v>#DIV/0!</v>
      </c>
      <c r="F68" s="22"/>
      <c r="G68" s="22"/>
      <c r="H68" s="22"/>
      <c r="I68" s="22"/>
      <c r="J68" s="22"/>
      <c r="K68" s="43"/>
      <c r="L68" s="44">
        <f t="shared" si="0"/>
        <v>0</v>
      </c>
      <c r="M68" s="20">
        <f t="shared" si="1"/>
        <v>0</v>
      </c>
      <c r="N68" s="45" t="e">
        <f t="shared" si="2"/>
        <v>#DIV/0!</v>
      </c>
      <c r="O68" s="19"/>
      <c r="P68" s="19"/>
      <c r="Q68" s="19" t="e">
        <f t="shared" si="3"/>
        <v>#DIV/0!</v>
      </c>
      <c r="R68" s="22"/>
      <c r="S68" s="22"/>
      <c r="T68" s="22"/>
      <c r="U68" s="22"/>
      <c r="V68" s="22"/>
      <c r="W68" s="58" t="e">
        <f t="shared" ref="W68:W70" si="82">V68/U68*100</f>
        <v>#DIV/0!</v>
      </c>
      <c r="X68" s="22"/>
      <c r="Y68" s="22"/>
      <c r="Z68" s="62" t="e">
        <f t="shared" ref="Z68:Z70" si="83">Y68/X68*100</f>
        <v>#DIV/0!</v>
      </c>
      <c r="AA68" s="44"/>
      <c r="AB68" s="26"/>
      <c r="AC68" s="26"/>
      <c r="AD68" s="19"/>
      <c r="AE68" s="19"/>
      <c r="AF68" s="21" t="e">
        <f t="shared" si="14"/>
        <v>#DIV/0!</v>
      </c>
      <c r="AG68" s="26"/>
      <c r="AH68" s="26"/>
      <c r="AI68" s="21" t="e">
        <f>AH68/AG68*100</f>
        <v>#DIV/0!</v>
      </c>
      <c r="AJ68" s="26"/>
      <c r="AK68" s="26"/>
      <c r="AL68" s="67" t="e">
        <f t="shared" si="72"/>
        <v>#DIV/0!</v>
      </c>
      <c r="AM68" s="67"/>
      <c r="AN68" s="67"/>
      <c r="AO68" s="67" t="e">
        <f t="shared" si="79"/>
        <v>#DIV/0!</v>
      </c>
      <c r="AP68" s="67"/>
      <c r="AQ68" s="67"/>
      <c r="AR68" s="69" t="e">
        <f t="shared" si="8"/>
        <v>#DIV/0!</v>
      </c>
      <c r="AS68" s="70"/>
      <c r="AT68" s="70"/>
      <c r="AU68" s="69" t="e">
        <f t="shared" si="17"/>
        <v>#DIV/0!</v>
      </c>
      <c r="AV68" s="69"/>
      <c r="AW68" s="69"/>
      <c r="AX68" s="69" t="e">
        <f t="shared" si="18"/>
        <v>#DIV/0!</v>
      </c>
      <c r="AY68" s="70">
        <f t="shared" si="19"/>
        <v>0</v>
      </c>
      <c r="AZ68" s="90">
        <f t="shared" si="21"/>
        <v>0</v>
      </c>
      <c r="BA68" s="49" t="e">
        <f t="shared" si="9"/>
        <v>#DIV/0!</v>
      </c>
      <c r="BB68" s="91">
        <f t="shared" si="20"/>
        <v>0</v>
      </c>
      <c r="BC68" s="92">
        <f t="shared" si="10"/>
        <v>0</v>
      </c>
      <c r="BD68" s="93" t="e">
        <f t="shared" si="11"/>
        <v>#DIV/0!</v>
      </c>
    </row>
    <row r="69" ht="18.75" spans="1:56">
      <c r="A69" s="11"/>
      <c r="B69" s="18" t="s">
        <v>59</v>
      </c>
      <c r="C69" s="19">
        <v>14</v>
      </c>
      <c r="D69" s="20">
        <v>14</v>
      </c>
      <c r="E69" s="21">
        <f t="shared" si="12"/>
        <v>100</v>
      </c>
      <c r="F69" s="22"/>
      <c r="G69" s="22"/>
      <c r="H69" s="22"/>
      <c r="I69" s="22"/>
      <c r="J69" s="22"/>
      <c r="K69" s="43"/>
      <c r="L69" s="44">
        <f t="shared" si="0"/>
        <v>14</v>
      </c>
      <c r="M69" s="20">
        <f t="shared" si="1"/>
        <v>14</v>
      </c>
      <c r="N69" s="45">
        <f t="shared" si="2"/>
        <v>100</v>
      </c>
      <c r="O69" s="19"/>
      <c r="P69" s="19"/>
      <c r="Q69" s="19" t="e">
        <f t="shared" si="3"/>
        <v>#DIV/0!</v>
      </c>
      <c r="R69" s="22"/>
      <c r="S69" s="22"/>
      <c r="T69" s="22"/>
      <c r="U69" s="22"/>
      <c r="V69" s="22"/>
      <c r="W69" s="58" t="e">
        <f t="shared" si="82"/>
        <v>#DIV/0!</v>
      </c>
      <c r="X69" s="22"/>
      <c r="Y69" s="22"/>
      <c r="Z69" s="62" t="e">
        <f t="shared" si="83"/>
        <v>#DIV/0!</v>
      </c>
      <c r="AA69" s="44"/>
      <c r="AB69" s="26"/>
      <c r="AC69" s="26"/>
      <c r="AD69" s="19"/>
      <c r="AE69" s="19"/>
      <c r="AF69" s="21" t="e">
        <f t="shared" si="14"/>
        <v>#DIV/0!</v>
      </c>
      <c r="AG69" s="26"/>
      <c r="AH69" s="26"/>
      <c r="AI69" s="21" t="e">
        <f>AH69/AG69*100</f>
        <v>#DIV/0!</v>
      </c>
      <c r="AJ69" s="26"/>
      <c r="AK69" s="26"/>
      <c r="AL69" s="67" t="e">
        <f t="shared" si="72"/>
        <v>#DIV/0!</v>
      </c>
      <c r="AM69" s="67"/>
      <c r="AN69" s="67"/>
      <c r="AO69" s="67" t="e">
        <f t="shared" ref="AO69:AO70" si="84">AN69/AM69*100</f>
        <v>#DIV/0!</v>
      </c>
      <c r="AP69" s="67"/>
      <c r="AQ69" s="67"/>
      <c r="AR69" s="69" t="e">
        <f t="shared" si="8"/>
        <v>#DIV/0!</v>
      </c>
      <c r="AS69" s="70"/>
      <c r="AT69" s="70"/>
      <c r="AU69" s="69" t="e">
        <f t="shared" si="17"/>
        <v>#DIV/0!</v>
      </c>
      <c r="AV69" s="69"/>
      <c r="AW69" s="69"/>
      <c r="AX69" s="69" t="e">
        <f t="shared" si="18"/>
        <v>#DIV/0!</v>
      </c>
      <c r="AY69" s="70">
        <f t="shared" si="19"/>
        <v>0</v>
      </c>
      <c r="AZ69" s="90">
        <f t="shared" si="21"/>
        <v>0</v>
      </c>
      <c r="BA69" s="49" t="e">
        <f t="shared" si="9"/>
        <v>#DIV/0!</v>
      </c>
      <c r="BB69" s="91">
        <f t="shared" si="20"/>
        <v>14</v>
      </c>
      <c r="BC69" s="92">
        <f t="shared" si="10"/>
        <v>14</v>
      </c>
      <c r="BD69" s="93">
        <f t="shared" si="11"/>
        <v>100</v>
      </c>
    </row>
    <row r="70" ht="19.5" spans="1:56">
      <c r="A70" s="94"/>
      <c r="B70" s="18" t="s">
        <v>60</v>
      </c>
      <c r="C70" s="95">
        <v>47</v>
      </c>
      <c r="D70" s="96">
        <v>47</v>
      </c>
      <c r="E70" s="97">
        <f t="shared" ref="E70:E72" si="85">D70/C70*100</f>
        <v>100</v>
      </c>
      <c r="F70" s="98"/>
      <c r="G70" s="98"/>
      <c r="H70" s="98"/>
      <c r="I70" s="98"/>
      <c r="J70" s="98"/>
      <c r="K70" s="121"/>
      <c r="L70" s="44">
        <f t="shared" ref="L70:L80" si="86">C70+F70+I70</f>
        <v>47</v>
      </c>
      <c r="M70" s="20">
        <f t="shared" ref="M70:M80" si="87">D70+G70+J70</f>
        <v>47</v>
      </c>
      <c r="N70" s="45">
        <f t="shared" ref="N70:N80" si="88">M70/L70*100</f>
        <v>100</v>
      </c>
      <c r="O70" s="19"/>
      <c r="P70" s="19"/>
      <c r="Q70" s="19" t="e">
        <f t="shared" ref="Q70:Q78" si="89">P70/O70*100</f>
        <v>#DIV/0!</v>
      </c>
      <c r="R70" s="22">
        <v>22</v>
      </c>
      <c r="S70" s="22">
        <v>22</v>
      </c>
      <c r="T70" s="22"/>
      <c r="U70" s="22"/>
      <c r="V70" s="22"/>
      <c r="W70" s="58" t="e">
        <f t="shared" si="82"/>
        <v>#DIV/0!</v>
      </c>
      <c r="X70" s="22"/>
      <c r="Y70" s="22"/>
      <c r="Z70" s="62" t="e">
        <f t="shared" si="83"/>
        <v>#DIV/0!</v>
      </c>
      <c r="AA70" s="44"/>
      <c r="AB70" s="26"/>
      <c r="AC70" s="26"/>
      <c r="AD70" s="19"/>
      <c r="AE70" s="19"/>
      <c r="AF70" s="21" t="e">
        <f t="shared" si="14"/>
        <v>#DIV/0!</v>
      </c>
      <c r="AG70" s="26">
        <v>39</v>
      </c>
      <c r="AH70" s="26">
        <v>39</v>
      </c>
      <c r="AI70" s="21">
        <f>AH70/AG70*100</f>
        <v>100</v>
      </c>
      <c r="AJ70" s="26"/>
      <c r="AK70" s="26"/>
      <c r="AL70" s="67" t="e">
        <f t="shared" si="72"/>
        <v>#DIV/0!</v>
      </c>
      <c r="AM70" s="67"/>
      <c r="AN70" s="67"/>
      <c r="AO70" s="67" t="e">
        <f t="shared" si="84"/>
        <v>#DIV/0!</v>
      </c>
      <c r="AP70" s="67"/>
      <c r="AQ70" s="67"/>
      <c r="AR70" s="69" t="e">
        <f t="shared" ref="AR70:AR80" si="90">AQ70/AP70*100</f>
        <v>#DIV/0!</v>
      </c>
      <c r="AS70" s="70"/>
      <c r="AT70" s="70"/>
      <c r="AU70" s="69" t="e">
        <f t="shared" si="17"/>
        <v>#DIV/0!</v>
      </c>
      <c r="AV70" s="69"/>
      <c r="AW70" s="69"/>
      <c r="AX70" s="69" t="e">
        <f t="shared" si="18"/>
        <v>#DIV/0!</v>
      </c>
      <c r="AY70" s="70">
        <f t="shared" si="19"/>
        <v>61</v>
      </c>
      <c r="AZ70" s="90">
        <f t="shared" si="21"/>
        <v>61</v>
      </c>
      <c r="BA70" s="49">
        <f t="shared" ref="BA70:BA80" si="91">AZ70/AY70*100</f>
        <v>100</v>
      </c>
      <c r="BB70" s="91">
        <f t="shared" ref="BB70:BB78" si="92">AY70+L70</f>
        <v>108</v>
      </c>
      <c r="BC70" s="92">
        <f t="shared" ref="BC70:BC78" si="93">AZ70+M70</f>
        <v>108</v>
      </c>
      <c r="BD70" s="93">
        <f t="shared" ref="BD70:BD80" si="94">BC70/BB70*100</f>
        <v>100</v>
      </c>
    </row>
    <row r="71" ht="23.25" hidden="1" spans="1:56">
      <c r="A71" s="99"/>
      <c r="B71" s="100"/>
      <c r="C71" s="26"/>
      <c r="D71" s="22"/>
      <c r="E71" s="101"/>
      <c r="F71" s="22"/>
      <c r="G71" s="22"/>
      <c r="H71" s="22"/>
      <c r="I71" s="22"/>
      <c r="J71" s="22"/>
      <c r="K71" s="43"/>
      <c r="L71" s="44"/>
      <c r="M71" s="20"/>
      <c r="N71" s="45"/>
      <c r="O71" s="26"/>
      <c r="P71" s="22"/>
      <c r="Q71" s="23"/>
      <c r="R71" s="22"/>
      <c r="S71" s="22"/>
      <c r="T71" s="22"/>
      <c r="U71" s="22"/>
      <c r="V71" s="22"/>
      <c r="W71" s="43"/>
      <c r="X71" s="22"/>
      <c r="Y71" s="22"/>
      <c r="Z71" s="22"/>
      <c r="AA71" s="26"/>
      <c r="AB71" s="26"/>
      <c r="AC71" s="26"/>
      <c r="AD71" s="26"/>
      <c r="AE71" s="26"/>
      <c r="AF71" s="21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63" t="e">
        <f t="shared" si="90"/>
        <v>#DIV/0!</v>
      </c>
      <c r="AS71" s="13"/>
      <c r="AT71" s="13"/>
      <c r="AU71" s="69" t="e">
        <f t="shared" ref="AU71:AU80" si="95">AT71/AS71*100</f>
        <v>#DIV/0!</v>
      </c>
      <c r="AV71" s="69"/>
      <c r="AW71" s="69"/>
      <c r="AX71" s="63" t="e">
        <f t="shared" ref="AX71:AX80" si="96">AW71/AV71*100</f>
        <v>#DIV/0!</v>
      </c>
      <c r="AY71" s="13">
        <f t="shared" ref="AY71:AY80" si="97">O71+R71+U71+AA71+AD71+AG71+AJ71+X71+AM71+AS71+AP71+AV71</f>
        <v>0</v>
      </c>
      <c r="AZ71" s="16">
        <f t="shared" si="21"/>
        <v>0</v>
      </c>
      <c r="BA71" s="49"/>
      <c r="BB71" s="91"/>
      <c r="BC71" s="92"/>
      <c r="BD71" s="93"/>
    </row>
    <row r="72" ht="27" customHeight="1" spans="1:56">
      <c r="A72" s="102" t="s">
        <v>76</v>
      </c>
      <c r="B72" s="102"/>
      <c r="C72" s="103">
        <f>C67+C63+C58+C53+C50+C45+C40+C35+C30+C25+C20+C15+C10+C5</f>
        <v>33135</v>
      </c>
      <c r="D72" s="104">
        <f>D67+D63+D58+D53+D50+D45+D40+D35+D30+D25+D20+D15+D10+D5</f>
        <v>22586</v>
      </c>
      <c r="E72" s="105">
        <f t="shared" si="85"/>
        <v>68.1635732609024</v>
      </c>
      <c r="F72" s="106">
        <f>F67+F63+F58+F53+F50+F45+F40+F35+F30+F25+F20+F15+F10+F5</f>
        <v>1507</v>
      </c>
      <c r="G72" s="106">
        <f>G67+G63+G58+G53+G50+G45+G40+G35+G30+G25+G20+G15+G10+G5</f>
        <v>1457</v>
      </c>
      <c r="H72" s="107">
        <f>G72/F72*100</f>
        <v>96.6821499668215</v>
      </c>
      <c r="I72" s="106">
        <f>I67+I63+I58+I53+I50+I45+I40+I35+I30+I25+I20+I15+I10+I5</f>
        <v>0</v>
      </c>
      <c r="J72" s="106">
        <f t="shared" ref="J72" si="98">J67+J63+J58+J53+J50+J45+J40+J35+J30+J25+J20+J15+J10+J5</f>
        <v>0</v>
      </c>
      <c r="K72" s="122" t="e">
        <f>J72/I72*100</f>
        <v>#DIV/0!</v>
      </c>
      <c r="L72" s="123">
        <f t="shared" si="86"/>
        <v>34642</v>
      </c>
      <c r="M72" s="114">
        <f t="shared" si="87"/>
        <v>24043</v>
      </c>
      <c r="N72" s="124">
        <f t="shared" si="88"/>
        <v>69.404191443912</v>
      </c>
      <c r="O72" s="113">
        <f>O67+O63+O58+O53+O50+O45+O40+O35+O30+O25+O20+O15+O10+O5</f>
        <v>1445</v>
      </c>
      <c r="P72" s="114">
        <f>P67+P63+P58+P53+P50+P45+P40+P35+P30+P25+P20+P15+P10+P5</f>
        <v>2540</v>
      </c>
      <c r="Q72" s="124">
        <f>P72/O72*100</f>
        <v>175.778546712803</v>
      </c>
      <c r="R72" s="114">
        <f t="shared" ref="R72:AK72" si="99">R67+R63+R58+R53+R50+R45+R40+R35+R30+R25+R20+R15+R10+R5</f>
        <v>1527</v>
      </c>
      <c r="S72" s="114">
        <f t="shared" si="99"/>
        <v>5341</v>
      </c>
      <c r="T72" s="114">
        <f>S72/R72*100</f>
        <v>349.770792403405</v>
      </c>
      <c r="U72" s="114">
        <f>U67+U63+U58+U53+U50+U45+U40+U35+U30+U25+U20+U15+U10+U5</f>
        <v>2151</v>
      </c>
      <c r="V72" s="114">
        <f>V67+V63+V58+V53+V50+V45+V40+V35+V30+V25+V20+V15+V10+V5</f>
        <v>4041</v>
      </c>
      <c r="W72" s="114">
        <f>V72/U72*100</f>
        <v>187.866108786611</v>
      </c>
      <c r="X72" s="114">
        <f t="shared" si="99"/>
        <v>1453</v>
      </c>
      <c r="Y72" s="114">
        <f t="shared" si="99"/>
        <v>3341</v>
      </c>
      <c r="Z72" s="115">
        <f>Y72/X72*100</f>
        <v>229.938059187887</v>
      </c>
      <c r="AA72" s="114">
        <f t="shared" si="99"/>
        <v>6108</v>
      </c>
      <c r="AB72" s="114">
        <f t="shared" si="99"/>
        <v>6133</v>
      </c>
      <c r="AC72" s="114">
        <f>AB72/AA72*100</f>
        <v>100.409299279633</v>
      </c>
      <c r="AD72" s="114">
        <f t="shared" si="99"/>
        <v>5093</v>
      </c>
      <c r="AE72" s="114">
        <f t="shared" si="99"/>
        <v>4497</v>
      </c>
      <c r="AF72" s="124">
        <f t="shared" ref="AF72:AF80" si="100">AE72/AD72*100</f>
        <v>88.2976634596505</v>
      </c>
      <c r="AG72" s="114">
        <f t="shared" si="99"/>
        <v>5767</v>
      </c>
      <c r="AH72" s="114">
        <f t="shared" si="99"/>
        <v>6796</v>
      </c>
      <c r="AI72" s="114">
        <f>AH72/AG72*100</f>
        <v>117.842899254378</v>
      </c>
      <c r="AJ72" s="114">
        <f t="shared" si="99"/>
        <v>930</v>
      </c>
      <c r="AK72" s="114">
        <f t="shared" si="99"/>
        <v>1104</v>
      </c>
      <c r="AL72" s="136">
        <f>AK72/AJ72*100</f>
        <v>118.709677419355</v>
      </c>
      <c r="AM72" s="114">
        <f>AM67+AM58+AM53+AM50+AM45+AM40+AM35+AM30+AM25+AM20+AM15+AM10+AM5</f>
        <v>2644</v>
      </c>
      <c r="AN72" s="114">
        <f>AN67+AN58+AN53+AN50+AN45+AN40+AN35+AN30+AN25+AN20+AN15+AN10+AN5</f>
        <v>998</v>
      </c>
      <c r="AO72" s="136">
        <f>AN72/AM72*100</f>
        <v>37.7458396369138</v>
      </c>
      <c r="AP72" s="114">
        <f>AP67+AP58+AP50+AP45+AP40+AP35+AP30+AP25+AP20+AP15+AP10+AP5+AP53</f>
        <v>4117</v>
      </c>
      <c r="AQ72" s="115">
        <v>3867</v>
      </c>
      <c r="AR72" s="139">
        <f t="shared" si="90"/>
        <v>93.9276171969881</v>
      </c>
      <c r="AS72" s="139">
        <f>AS67+AS58+AS53+AS50+AS45+AS40+AS35+AS30+AS25+AS20+AS15+AS10+AS5</f>
        <v>0</v>
      </c>
      <c r="AT72" s="139">
        <f>AT67+AT58+AT53+AT50+AT45+AT40+AT35+AT30+AT25+AT20+AT15+AT10+AT5</f>
        <v>0</v>
      </c>
      <c r="AU72" s="140" t="e">
        <f t="shared" si="95"/>
        <v>#DIV/0!</v>
      </c>
      <c r="AV72" s="139">
        <f>AV67+AV58+AV53+AV50+AV45+AV40+AV35+AV30+AV25+AV20+AV15+AV10+AV5</f>
        <v>0</v>
      </c>
      <c r="AW72" s="139">
        <f>AW67+AW58+AW53+AW50+AW45+AW40+AW35+AW30+AW25+AW20+AW15+AW10+AW5</f>
        <v>0</v>
      </c>
      <c r="AX72" s="140" t="e">
        <f t="shared" si="96"/>
        <v>#DIV/0!</v>
      </c>
      <c r="AY72" s="113">
        <f t="shared" si="97"/>
        <v>31235</v>
      </c>
      <c r="AZ72" s="114">
        <f t="shared" ref="AZ72:AZ80" si="101">P72+S72+V72+AB72+AE72+AH72+AK72+AN72+AQ72+Y72+AT72+AW72</f>
        <v>38658</v>
      </c>
      <c r="BA72" s="136">
        <f t="shared" si="91"/>
        <v>123.765007203458</v>
      </c>
      <c r="BB72" s="123">
        <f>AY72+L72</f>
        <v>65877</v>
      </c>
      <c r="BC72" s="114">
        <f t="shared" si="93"/>
        <v>62701</v>
      </c>
      <c r="BD72" s="124">
        <f t="shared" si="94"/>
        <v>95.1788939994232</v>
      </c>
    </row>
    <row r="73" ht="18.75" spans="1:56">
      <c r="A73" s="108" t="s">
        <v>77</v>
      </c>
      <c r="B73" s="100"/>
      <c r="C73" s="109"/>
      <c r="D73" s="110"/>
      <c r="E73" s="111"/>
      <c r="F73" s="110"/>
      <c r="G73" s="110"/>
      <c r="H73" s="110"/>
      <c r="I73" s="110"/>
      <c r="J73" s="110"/>
      <c r="K73" s="125"/>
      <c r="L73" s="44"/>
      <c r="M73" s="20"/>
      <c r="N73" s="45"/>
      <c r="O73" s="26"/>
      <c r="P73" s="22"/>
      <c r="Q73" s="23"/>
      <c r="R73" s="22"/>
      <c r="S73" s="22"/>
      <c r="T73" s="22"/>
      <c r="U73" s="22"/>
      <c r="V73" s="22"/>
      <c r="W73" s="43"/>
      <c r="X73" s="22"/>
      <c r="Y73" s="22"/>
      <c r="Z73" s="22"/>
      <c r="AA73" s="26"/>
      <c r="AB73" s="26"/>
      <c r="AC73" s="26"/>
      <c r="AD73" s="26"/>
      <c r="AE73" s="26"/>
      <c r="AF73" s="61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63" t="e">
        <f t="shared" si="90"/>
        <v>#DIV/0!</v>
      </c>
      <c r="AS73" s="63"/>
      <c r="AT73" s="63"/>
      <c r="AU73" s="69" t="e">
        <f t="shared" si="95"/>
        <v>#DIV/0!</v>
      </c>
      <c r="AV73" s="69"/>
      <c r="AW73" s="69"/>
      <c r="AX73" s="63" t="e">
        <f t="shared" si="96"/>
        <v>#DIV/0!</v>
      </c>
      <c r="AY73" s="13">
        <f t="shared" si="97"/>
        <v>0</v>
      </c>
      <c r="AZ73" s="16">
        <f t="shared" si="101"/>
        <v>0</v>
      </c>
      <c r="BA73" s="49"/>
      <c r="BB73" s="91"/>
      <c r="BC73" s="92"/>
      <c r="BD73" s="93"/>
    </row>
    <row r="74" ht="15.75" customHeight="1" spans="1:56">
      <c r="A74" s="108"/>
      <c r="B74" s="100" t="s">
        <v>78</v>
      </c>
      <c r="C74" s="20">
        <v>14186</v>
      </c>
      <c r="D74" s="20">
        <v>13626</v>
      </c>
      <c r="E74" s="45">
        <f>D74/C74*100</f>
        <v>96.0524460735937</v>
      </c>
      <c r="F74" s="20"/>
      <c r="G74" s="20"/>
      <c r="H74" s="21" t="e">
        <f t="shared" ref="H74:H78" si="102">G74/F74*100</f>
        <v>#DIV/0!</v>
      </c>
      <c r="I74" s="22"/>
      <c r="J74" s="22"/>
      <c r="K74" s="43"/>
      <c r="L74" s="44">
        <f t="shared" si="86"/>
        <v>14186</v>
      </c>
      <c r="M74" s="20">
        <f t="shared" si="87"/>
        <v>13626</v>
      </c>
      <c r="N74" s="45">
        <f t="shared" si="88"/>
        <v>96.0524460735937</v>
      </c>
      <c r="O74" s="19">
        <v>100</v>
      </c>
      <c r="P74" s="20">
        <v>500</v>
      </c>
      <c r="Q74" s="21">
        <f t="shared" si="89"/>
        <v>500</v>
      </c>
      <c r="R74" s="20">
        <v>3870</v>
      </c>
      <c r="S74" s="20">
        <v>2910</v>
      </c>
      <c r="T74" s="21">
        <f>S74/R74*100</f>
        <v>75.1937984496124</v>
      </c>
      <c r="U74" s="22">
        <v>425</v>
      </c>
      <c r="V74" s="22">
        <v>100</v>
      </c>
      <c r="W74" s="50">
        <f>V74/U74*100</f>
        <v>23.5294117647059</v>
      </c>
      <c r="X74" s="22">
        <v>120</v>
      </c>
      <c r="Y74" s="22">
        <v>520</v>
      </c>
      <c r="Z74" s="23">
        <f>Y74/X74*100</f>
        <v>433.333333333333</v>
      </c>
      <c r="AA74" s="19">
        <v>700</v>
      </c>
      <c r="AB74" s="26">
        <v>1200</v>
      </c>
      <c r="AC74" s="26">
        <f>AB74/AA74*100</f>
        <v>171.428571428571</v>
      </c>
      <c r="AD74" s="19">
        <v>3990</v>
      </c>
      <c r="AE74" s="19">
        <v>3350</v>
      </c>
      <c r="AF74" s="21">
        <f t="shared" si="100"/>
        <v>83.9598997493734</v>
      </c>
      <c r="AG74" s="26">
        <v>1955</v>
      </c>
      <c r="AH74" s="26">
        <v>700</v>
      </c>
      <c r="AI74" s="137">
        <f>AH74/AG74*100</f>
        <v>35.8056265984655</v>
      </c>
      <c r="AJ74" s="26"/>
      <c r="AK74" s="26"/>
      <c r="AL74" s="61" t="e">
        <f>AK74/AJ74*100</f>
        <v>#DIV/0!</v>
      </c>
      <c r="AM74" s="26">
        <v>150</v>
      </c>
      <c r="AN74" s="26"/>
      <c r="AO74" s="61">
        <f>AN74/AM74*100</f>
        <v>0</v>
      </c>
      <c r="AP74" s="26">
        <v>600</v>
      </c>
      <c r="AQ74" s="26">
        <v>1100</v>
      </c>
      <c r="AR74" s="69">
        <f t="shared" si="90"/>
        <v>183.333333333333</v>
      </c>
      <c r="AS74" s="64"/>
      <c r="AT74" s="69"/>
      <c r="AU74" s="69" t="e">
        <f t="shared" si="95"/>
        <v>#DIV/0!</v>
      </c>
      <c r="AV74" s="69"/>
      <c r="AW74" s="69"/>
      <c r="AX74" s="69" t="e">
        <f t="shared" si="96"/>
        <v>#DIV/0!</v>
      </c>
      <c r="AY74" s="70">
        <f t="shared" si="97"/>
        <v>11910</v>
      </c>
      <c r="AZ74" s="90">
        <f t="shared" si="101"/>
        <v>10380</v>
      </c>
      <c r="BA74" s="49">
        <f t="shared" si="91"/>
        <v>87.1536523929471</v>
      </c>
      <c r="BB74" s="91">
        <f>AY74+L74</f>
        <v>26096</v>
      </c>
      <c r="BC74" s="92">
        <f t="shared" si="93"/>
        <v>24006</v>
      </c>
      <c r="BD74" s="93">
        <f t="shared" si="94"/>
        <v>91.9911097486205</v>
      </c>
    </row>
    <row r="75" ht="18.75" spans="1:56">
      <c r="A75" s="108"/>
      <c r="B75" s="100" t="s">
        <v>79</v>
      </c>
      <c r="C75" s="20">
        <v>24325</v>
      </c>
      <c r="D75" s="20">
        <v>17007</v>
      </c>
      <c r="E75" s="45">
        <f t="shared" ref="E75:E78" si="103">D75/C75*100</f>
        <v>69.9157245632066</v>
      </c>
      <c r="F75" s="20"/>
      <c r="G75" s="20"/>
      <c r="H75" s="21" t="e">
        <f t="shared" si="102"/>
        <v>#DIV/0!</v>
      </c>
      <c r="I75" s="22"/>
      <c r="J75" s="22"/>
      <c r="K75" s="43"/>
      <c r="L75" s="44">
        <f t="shared" si="86"/>
        <v>24325</v>
      </c>
      <c r="M75" s="20">
        <f t="shared" si="87"/>
        <v>17007</v>
      </c>
      <c r="N75" s="45">
        <f t="shared" si="88"/>
        <v>69.9157245632066</v>
      </c>
      <c r="O75" s="19"/>
      <c r="P75" s="19"/>
      <c r="Q75" s="21" t="e">
        <f t="shared" si="89"/>
        <v>#DIV/0!</v>
      </c>
      <c r="R75" s="20">
        <v>1170</v>
      </c>
      <c r="S75" s="20">
        <v>4270</v>
      </c>
      <c r="T75" s="21">
        <f t="shared" ref="T75:T78" si="104">S75/R75*100</f>
        <v>364.957264957265</v>
      </c>
      <c r="U75" s="22">
        <v>1330</v>
      </c>
      <c r="V75" s="22">
        <v>970</v>
      </c>
      <c r="W75" s="50">
        <f t="shared" ref="W75:W78" si="105">V75/U75*100</f>
        <v>72.9323308270677</v>
      </c>
      <c r="X75" s="22">
        <v>3260</v>
      </c>
      <c r="Y75" s="22">
        <v>2360</v>
      </c>
      <c r="Z75" s="23">
        <f t="shared" ref="Z75:Z78" si="106">Y75/X75*100</f>
        <v>72.3926380368098</v>
      </c>
      <c r="AA75" s="19">
        <v>2810</v>
      </c>
      <c r="AB75" s="26">
        <v>1720</v>
      </c>
      <c r="AC75" s="26">
        <f t="shared" ref="AC75:AC78" si="107">AB75/AA75*100</f>
        <v>61.2099644128114</v>
      </c>
      <c r="AD75" s="19">
        <v>1670</v>
      </c>
      <c r="AE75" s="19">
        <v>2218</v>
      </c>
      <c r="AF75" s="21">
        <f t="shared" si="100"/>
        <v>132.814371257485</v>
      </c>
      <c r="AG75" s="26">
        <v>1818</v>
      </c>
      <c r="AH75" s="26">
        <v>1840</v>
      </c>
      <c r="AI75" s="137">
        <f t="shared" ref="AI75:AI78" si="108">AH75/AG75*100</f>
        <v>101.210121012101</v>
      </c>
      <c r="AJ75" s="26"/>
      <c r="AK75" s="26"/>
      <c r="AL75" s="61" t="e">
        <f>AK75/AJ75*100</f>
        <v>#DIV/0!</v>
      </c>
      <c r="AM75" s="26">
        <v>250</v>
      </c>
      <c r="AN75" s="26">
        <v>350</v>
      </c>
      <c r="AO75" s="61">
        <f t="shared" ref="AO75:AO78" si="109">AN75/AM75*100</f>
        <v>140</v>
      </c>
      <c r="AP75" s="61">
        <v>3100</v>
      </c>
      <c r="AQ75" s="26">
        <v>1950</v>
      </c>
      <c r="AR75" s="69">
        <f t="shared" si="90"/>
        <v>62.9032258064516</v>
      </c>
      <c r="AS75" s="64"/>
      <c r="AT75" s="69"/>
      <c r="AU75" s="69" t="e">
        <f t="shared" si="95"/>
        <v>#DIV/0!</v>
      </c>
      <c r="AV75" s="69"/>
      <c r="AW75" s="69"/>
      <c r="AX75" s="69" t="e">
        <f t="shared" si="96"/>
        <v>#DIV/0!</v>
      </c>
      <c r="AY75" s="70">
        <f t="shared" si="97"/>
        <v>15408</v>
      </c>
      <c r="AZ75" s="90">
        <f t="shared" si="101"/>
        <v>15678</v>
      </c>
      <c r="BA75" s="49">
        <f t="shared" si="91"/>
        <v>101.752336448598</v>
      </c>
      <c r="BB75" s="91">
        <f>AY75+L75</f>
        <v>39733</v>
      </c>
      <c r="BC75" s="92">
        <f t="shared" si="93"/>
        <v>32685</v>
      </c>
      <c r="BD75" s="93">
        <f t="shared" si="94"/>
        <v>82.2615961543301</v>
      </c>
    </row>
    <row r="76" ht="18.75" spans="1:56">
      <c r="A76" s="108"/>
      <c r="B76" s="100" t="s">
        <v>80</v>
      </c>
      <c r="C76" s="20">
        <v>80</v>
      </c>
      <c r="D76" s="20">
        <v>80</v>
      </c>
      <c r="E76" s="45">
        <f t="shared" si="103"/>
        <v>100</v>
      </c>
      <c r="F76" s="20"/>
      <c r="G76" s="20"/>
      <c r="H76" s="21" t="e">
        <f t="shared" si="102"/>
        <v>#DIV/0!</v>
      </c>
      <c r="I76" s="22"/>
      <c r="J76" s="22"/>
      <c r="K76" s="43"/>
      <c r="L76" s="44">
        <f t="shared" si="86"/>
        <v>80</v>
      </c>
      <c r="M76" s="20">
        <f t="shared" si="87"/>
        <v>80</v>
      </c>
      <c r="N76" s="45">
        <f t="shared" si="88"/>
        <v>100</v>
      </c>
      <c r="O76" s="19"/>
      <c r="P76" s="19"/>
      <c r="Q76" s="21" t="e">
        <f t="shared" si="89"/>
        <v>#DIV/0!</v>
      </c>
      <c r="R76" s="20">
        <v>100</v>
      </c>
      <c r="S76" s="20"/>
      <c r="T76" s="21">
        <f t="shared" si="104"/>
        <v>0</v>
      </c>
      <c r="U76" s="22"/>
      <c r="V76" s="22"/>
      <c r="W76" s="50" t="e">
        <f t="shared" si="105"/>
        <v>#DIV/0!</v>
      </c>
      <c r="X76" s="22">
        <v>50</v>
      </c>
      <c r="Y76" s="22"/>
      <c r="Z76" s="23">
        <f t="shared" si="106"/>
        <v>0</v>
      </c>
      <c r="AA76" s="19"/>
      <c r="AB76" s="26"/>
      <c r="AC76" s="26" t="e">
        <f t="shared" si="107"/>
        <v>#DIV/0!</v>
      </c>
      <c r="AD76" s="19"/>
      <c r="AE76" s="19">
        <v>50</v>
      </c>
      <c r="AF76" s="21" t="e">
        <f t="shared" si="100"/>
        <v>#DIV/0!</v>
      </c>
      <c r="AG76" s="26">
        <v>100</v>
      </c>
      <c r="AH76" s="26"/>
      <c r="AI76" s="137">
        <f t="shared" si="108"/>
        <v>0</v>
      </c>
      <c r="AJ76" s="26"/>
      <c r="AK76" s="26"/>
      <c r="AL76" s="61" t="e">
        <f t="shared" ref="AL76:AL78" si="110">AK76/AJ76*100</f>
        <v>#DIV/0!</v>
      </c>
      <c r="AM76" s="26"/>
      <c r="AN76" s="26"/>
      <c r="AO76" s="61" t="e">
        <f t="shared" si="109"/>
        <v>#DIV/0!</v>
      </c>
      <c r="AP76" s="61"/>
      <c r="AQ76" s="26"/>
      <c r="AR76" s="69" t="e">
        <f t="shared" si="90"/>
        <v>#DIV/0!</v>
      </c>
      <c r="AS76" s="69"/>
      <c r="AT76" s="69"/>
      <c r="AU76" s="69" t="e">
        <f t="shared" si="95"/>
        <v>#DIV/0!</v>
      </c>
      <c r="AV76" s="69"/>
      <c r="AW76" s="69"/>
      <c r="AX76" s="69" t="e">
        <f t="shared" si="96"/>
        <v>#DIV/0!</v>
      </c>
      <c r="AY76" s="70">
        <f t="shared" si="97"/>
        <v>250</v>
      </c>
      <c r="AZ76" s="90">
        <f t="shared" si="101"/>
        <v>50</v>
      </c>
      <c r="BA76" s="49">
        <f t="shared" si="91"/>
        <v>20</v>
      </c>
      <c r="BB76" s="91">
        <f t="shared" si="92"/>
        <v>330</v>
      </c>
      <c r="BC76" s="92">
        <f t="shared" si="93"/>
        <v>130</v>
      </c>
      <c r="BD76" s="93">
        <f t="shared" si="94"/>
        <v>39.3939393939394</v>
      </c>
    </row>
    <row r="77" ht="18.75" spans="1:56">
      <c r="A77" s="108"/>
      <c r="B77" s="100" t="s">
        <v>81</v>
      </c>
      <c r="C77" s="20">
        <v>6846</v>
      </c>
      <c r="D77" s="20">
        <v>6846</v>
      </c>
      <c r="E77" s="45">
        <f t="shared" si="103"/>
        <v>100</v>
      </c>
      <c r="F77" s="20"/>
      <c r="G77" s="20"/>
      <c r="H77" s="21" t="e">
        <f t="shared" si="102"/>
        <v>#DIV/0!</v>
      </c>
      <c r="I77" s="22"/>
      <c r="J77" s="22"/>
      <c r="K77" s="43"/>
      <c r="L77" s="44">
        <f t="shared" si="86"/>
        <v>6846</v>
      </c>
      <c r="M77" s="20">
        <f t="shared" si="87"/>
        <v>6846</v>
      </c>
      <c r="N77" s="45">
        <f t="shared" si="88"/>
        <v>100</v>
      </c>
      <c r="O77" s="19">
        <v>161</v>
      </c>
      <c r="P77" s="19">
        <v>86</v>
      </c>
      <c r="Q77" s="21">
        <f t="shared" si="89"/>
        <v>53.416149068323</v>
      </c>
      <c r="R77" s="20">
        <v>1360</v>
      </c>
      <c r="S77" s="20"/>
      <c r="T77" s="21">
        <f t="shared" si="104"/>
        <v>0</v>
      </c>
      <c r="U77" s="22">
        <v>570</v>
      </c>
      <c r="V77" s="22">
        <v>170</v>
      </c>
      <c r="W77" s="50">
        <f t="shared" si="105"/>
        <v>29.8245614035088</v>
      </c>
      <c r="X77" s="22">
        <v>532</v>
      </c>
      <c r="Y77" s="22">
        <v>950</v>
      </c>
      <c r="Z77" s="23">
        <f t="shared" si="106"/>
        <v>178.571428571429</v>
      </c>
      <c r="AA77" s="19">
        <v>1130</v>
      </c>
      <c r="AB77" s="26">
        <v>1132</v>
      </c>
      <c r="AC77" s="26">
        <f t="shared" si="107"/>
        <v>100.176991150442</v>
      </c>
      <c r="AD77" s="19">
        <v>1050</v>
      </c>
      <c r="AE77" s="19">
        <v>50</v>
      </c>
      <c r="AF77" s="21">
        <f t="shared" si="100"/>
        <v>4.76190476190476</v>
      </c>
      <c r="AG77" s="26">
        <v>550</v>
      </c>
      <c r="AH77" s="26">
        <v>300</v>
      </c>
      <c r="AI77" s="137">
        <f t="shared" si="108"/>
        <v>54.5454545454545</v>
      </c>
      <c r="AJ77" s="26"/>
      <c r="AK77" s="26"/>
      <c r="AL77" s="61" t="e">
        <f t="shared" si="110"/>
        <v>#DIV/0!</v>
      </c>
      <c r="AM77" s="26">
        <v>530</v>
      </c>
      <c r="AN77" s="26">
        <v>100</v>
      </c>
      <c r="AO77" s="61">
        <f t="shared" si="109"/>
        <v>18.8679245283019</v>
      </c>
      <c r="AP77" s="61"/>
      <c r="AQ77" s="26"/>
      <c r="AR77" s="69" t="e">
        <f t="shared" si="90"/>
        <v>#DIV/0!</v>
      </c>
      <c r="AS77" s="69"/>
      <c r="AT77" s="69"/>
      <c r="AU77" s="69" t="e">
        <f t="shared" si="95"/>
        <v>#DIV/0!</v>
      </c>
      <c r="AV77" s="69"/>
      <c r="AW77" s="69"/>
      <c r="AX77" s="69" t="e">
        <f t="shared" si="96"/>
        <v>#DIV/0!</v>
      </c>
      <c r="AY77" s="70">
        <f t="shared" si="97"/>
        <v>5883</v>
      </c>
      <c r="AZ77" s="90">
        <f t="shared" si="101"/>
        <v>2788</v>
      </c>
      <c r="BA77" s="49">
        <f t="shared" si="91"/>
        <v>47.3907870134285</v>
      </c>
      <c r="BB77" s="91">
        <f t="shared" si="92"/>
        <v>12729</v>
      </c>
      <c r="BC77" s="92">
        <f t="shared" si="93"/>
        <v>9634</v>
      </c>
      <c r="BD77" s="93">
        <f t="shared" si="94"/>
        <v>75.6854426899207</v>
      </c>
    </row>
    <row r="78" ht="19.5" spans="1:56">
      <c r="A78" s="112" t="s">
        <v>82</v>
      </c>
      <c r="B78" s="112"/>
      <c r="C78" s="113">
        <f>C77+C76+C75+C74</f>
        <v>45437</v>
      </c>
      <c r="D78" s="114">
        <f>D77+D76+D75+D74</f>
        <v>37559</v>
      </c>
      <c r="E78" s="114">
        <f t="shared" si="103"/>
        <v>82.6617074190638</v>
      </c>
      <c r="F78" s="114">
        <f>F77+F76+F75+F74</f>
        <v>0</v>
      </c>
      <c r="G78" s="114">
        <f>G77+G76+G75+G74</f>
        <v>0</v>
      </c>
      <c r="H78" s="115" t="e">
        <f t="shared" si="102"/>
        <v>#DIV/0!</v>
      </c>
      <c r="I78" s="114"/>
      <c r="J78" s="114"/>
      <c r="K78" s="126"/>
      <c r="L78" s="123">
        <f t="shared" si="86"/>
        <v>45437</v>
      </c>
      <c r="M78" s="114">
        <f t="shared" si="87"/>
        <v>37559</v>
      </c>
      <c r="N78" s="124">
        <f t="shared" si="88"/>
        <v>82.6617074190638</v>
      </c>
      <c r="O78" s="113">
        <f>O74+O75+O76+O77</f>
        <v>261</v>
      </c>
      <c r="P78" s="114">
        <f>P74+P75+P76+P77</f>
        <v>586</v>
      </c>
      <c r="Q78" s="115">
        <f t="shared" si="89"/>
        <v>224.521072796935</v>
      </c>
      <c r="R78" s="114">
        <f>R77+R76+R75+R74</f>
        <v>6500</v>
      </c>
      <c r="S78" s="114">
        <f t="shared" ref="S78" si="111">S77+S76+S75+S74</f>
        <v>7180</v>
      </c>
      <c r="T78" s="115">
        <f t="shared" si="104"/>
        <v>110.461538461538</v>
      </c>
      <c r="U78" s="114">
        <f>U74+U75+U76+U77</f>
        <v>2325</v>
      </c>
      <c r="V78" s="114">
        <f>V74+V75+V76+V77</f>
        <v>1240</v>
      </c>
      <c r="W78" s="115">
        <f t="shared" si="105"/>
        <v>53.3333333333333</v>
      </c>
      <c r="X78" s="114">
        <f>X74+X75+X76+X77</f>
        <v>3962</v>
      </c>
      <c r="Y78" s="114">
        <f>Y77+Y76+Y75+Y74</f>
        <v>3830</v>
      </c>
      <c r="Z78" s="115">
        <f t="shared" si="106"/>
        <v>96.668349318526</v>
      </c>
      <c r="AA78" s="114">
        <f>AA77+AA76+AA75+AA74</f>
        <v>4640</v>
      </c>
      <c r="AB78" s="114">
        <f>AB77+AB76+AB75+AB74</f>
        <v>4052</v>
      </c>
      <c r="AC78" s="134">
        <f t="shared" si="107"/>
        <v>87.3275862068966</v>
      </c>
      <c r="AD78" s="113">
        <f>AD77+AD76+AD75+AD74</f>
        <v>6710</v>
      </c>
      <c r="AE78" s="113">
        <f>AE77+AE76+AE75+AE74</f>
        <v>5668</v>
      </c>
      <c r="AF78" s="115">
        <f t="shared" si="100"/>
        <v>84.4709388971684</v>
      </c>
      <c r="AG78" s="113">
        <f>AG74+AG75+AG76+AG77</f>
        <v>4423</v>
      </c>
      <c r="AH78" s="113">
        <f>AH74+AH75+AH76+AH77</f>
        <v>2840</v>
      </c>
      <c r="AI78" s="115">
        <f t="shared" si="108"/>
        <v>64.2098123445625</v>
      </c>
      <c r="AJ78" s="113">
        <f>AJ77+AJ76+AJ75+AJ74</f>
        <v>0</v>
      </c>
      <c r="AK78" s="113">
        <f>AK77+AK76+AK75+AK74</f>
        <v>0</v>
      </c>
      <c r="AL78" s="115" t="e">
        <f t="shared" si="110"/>
        <v>#DIV/0!</v>
      </c>
      <c r="AM78" s="113">
        <f>SUM(AM74:AM77)</f>
        <v>930</v>
      </c>
      <c r="AN78" s="113">
        <f>SUM(AN74:AN77)</f>
        <v>450</v>
      </c>
      <c r="AO78" s="139">
        <f t="shared" si="109"/>
        <v>48.3870967741936</v>
      </c>
      <c r="AP78" s="113">
        <f>AP77+AP76+AP75+AP74</f>
        <v>3700</v>
      </c>
      <c r="AQ78" s="113">
        <f>AQ77+AQ76+AQ75+AQ74</f>
        <v>3050</v>
      </c>
      <c r="AR78" s="139">
        <f t="shared" si="90"/>
        <v>82.4324324324324</v>
      </c>
      <c r="AS78" s="139">
        <f>AS77+AS76+AS75+AS74</f>
        <v>0</v>
      </c>
      <c r="AT78" s="139">
        <f>AT77+AT76+AT75+AT74</f>
        <v>0</v>
      </c>
      <c r="AU78" s="140" t="e">
        <f t="shared" si="95"/>
        <v>#DIV/0!</v>
      </c>
      <c r="AV78" s="139">
        <f>AV77+AV76+AV75+AV74</f>
        <v>0</v>
      </c>
      <c r="AW78" s="139">
        <f>AW77+AW76+AW75+AW74</f>
        <v>0</v>
      </c>
      <c r="AX78" s="140" t="e">
        <f t="shared" si="96"/>
        <v>#DIV/0!</v>
      </c>
      <c r="AY78" s="113">
        <f t="shared" si="97"/>
        <v>33451</v>
      </c>
      <c r="AZ78" s="114">
        <f t="shared" si="101"/>
        <v>28896</v>
      </c>
      <c r="BA78" s="136">
        <f t="shared" si="91"/>
        <v>86.3830677707692</v>
      </c>
      <c r="BB78" s="123">
        <f t="shared" si="92"/>
        <v>78888</v>
      </c>
      <c r="BC78" s="114">
        <f t="shared" si="93"/>
        <v>66455</v>
      </c>
      <c r="BD78" s="124">
        <f t="shared" si="94"/>
        <v>84.2396815738769</v>
      </c>
    </row>
    <row r="79" ht="19.5" hidden="1" spans="1:56">
      <c r="A79" s="22"/>
      <c r="B79" s="22"/>
      <c r="H79" s="116"/>
      <c r="L79" s="44"/>
      <c r="M79" s="20"/>
      <c r="N79" s="45"/>
      <c r="O79" s="26"/>
      <c r="P79" s="22"/>
      <c r="Q79" s="23"/>
      <c r="R79" s="22"/>
      <c r="S79" s="22"/>
      <c r="T79" s="22"/>
      <c r="U79" s="22"/>
      <c r="V79" s="22"/>
      <c r="W79" s="43"/>
      <c r="X79" s="22"/>
      <c r="Y79" s="22"/>
      <c r="Z79" s="22"/>
      <c r="AA79" s="26"/>
      <c r="AB79" s="26"/>
      <c r="AC79" s="26"/>
      <c r="AD79" s="26"/>
      <c r="AE79" s="26"/>
      <c r="AF79" s="61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63" t="e">
        <f t="shared" si="90"/>
        <v>#DIV/0!</v>
      </c>
      <c r="AS79" s="63"/>
      <c r="AT79" s="63"/>
      <c r="AU79" s="69" t="e">
        <f t="shared" si="95"/>
        <v>#DIV/0!</v>
      </c>
      <c r="AV79" s="69"/>
      <c r="AW79" s="69"/>
      <c r="AX79" s="63" t="e">
        <f t="shared" si="96"/>
        <v>#DIV/0!</v>
      </c>
      <c r="AY79" s="113">
        <f t="shared" si="97"/>
        <v>0</v>
      </c>
      <c r="AZ79" s="114">
        <f t="shared" si="101"/>
        <v>0</v>
      </c>
      <c r="BA79" s="49"/>
      <c r="BB79" s="91"/>
      <c r="BC79" s="92"/>
      <c r="BD79" s="93"/>
    </row>
    <row r="80" ht="19.5" spans="1:56">
      <c r="A80" s="117" t="s">
        <v>83</v>
      </c>
      <c r="B80" s="117"/>
      <c r="C80" s="118">
        <f>C78+C72</f>
        <v>78572</v>
      </c>
      <c r="D80" s="119">
        <f>D78+D72</f>
        <v>60145</v>
      </c>
      <c r="E80" s="120">
        <f>D80/C80*100</f>
        <v>76.547625108181</v>
      </c>
      <c r="F80" s="119">
        <f>F78+F72</f>
        <v>1507</v>
      </c>
      <c r="G80" s="119">
        <f>G78+G72</f>
        <v>1457</v>
      </c>
      <c r="H80" s="120">
        <f t="shared" ref="H80" si="112">G80/F80*100</f>
        <v>96.6821499668215</v>
      </c>
      <c r="I80" s="119">
        <f>I78+I72</f>
        <v>0</v>
      </c>
      <c r="J80" s="119">
        <f>J78+J72</f>
        <v>0</v>
      </c>
      <c r="K80" s="127" t="e">
        <f>J80/I80*100</f>
        <v>#DIV/0!</v>
      </c>
      <c r="L80" s="128">
        <f t="shared" si="86"/>
        <v>80079</v>
      </c>
      <c r="M80" s="129">
        <f t="shared" si="87"/>
        <v>61602</v>
      </c>
      <c r="N80" s="130">
        <f t="shared" si="88"/>
        <v>76.9265350466414</v>
      </c>
      <c r="O80" s="131">
        <f>O78+O72</f>
        <v>1706</v>
      </c>
      <c r="P80" s="129">
        <f>P78+P72</f>
        <v>3126</v>
      </c>
      <c r="Q80" s="132"/>
      <c r="R80" s="133">
        <f>R78+R72</f>
        <v>8027</v>
      </c>
      <c r="S80" s="133">
        <f>S78+S72</f>
        <v>12521</v>
      </c>
      <c r="T80" s="132"/>
      <c r="U80" s="133">
        <f>U78+U72</f>
        <v>4476</v>
      </c>
      <c r="V80" s="133">
        <f>V78+V72</f>
        <v>5281</v>
      </c>
      <c r="W80" s="132"/>
      <c r="X80" s="133">
        <f>X78+X72</f>
        <v>5415</v>
      </c>
      <c r="Y80" s="133">
        <f>Y78+Y72</f>
        <v>7171</v>
      </c>
      <c r="Z80" s="132"/>
      <c r="AA80" s="135">
        <f>AA78+AA72</f>
        <v>10748</v>
      </c>
      <c r="AB80" s="135">
        <f>AB78+AB72</f>
        <v>10185</v>
      </c>
      <c r="AC80" s="135">
        <f>AB80/AA80*100</f>
        <v>94.7618161518422</v>
      </c>
      <c r="AD80" s="133">
        <f>AD78+AD72</f>
        <v>11803</v>
      </c>
      <c r="AE80" s="135">
        <f>AE78+AE72</f>
        <v>10165</v>
      </c>
      <c r="AF80" s="132">
        <f t="shared" si="100"/>
        <v>86.1221723290689</v>
      </c>
      <c r="AG80" s="135">
        <f>AG78+AG72</f>
        <v>10190</v>
      </c>
      <c r="AH80" s="135">
        <f>AH78+AH72</f>
        <v>9636</v>
      </c>
      <c r="AI80" s="132">
        <f>AH80/AG80*100</f>
        <v>94.5632973503435</v>
      </c>
      <c r="AJ80" s="135">
        <f>AJ78+AJ72</f>
        <v>930</v>
      </c>
      <c r="AK80" s="135">
        <f>AK78+AK72</f>
        <v>1104</v>
      </c>
      <c r="AL80" s="138">
        <f>AK80/AJ80*100</f>
        <v>118.709677419355</v>
      </c>
      <c r="AM80" s="135">
        <f>AM78+AM72</f>
        <v>3574</v>
      </c>
      <c r="AN80" s="135">
        <f>AN78+AN72</f>
        <v>1448</v>
      </c>
      <c r="AO80" s="138">
        <f>AN80/AM80*100</f>
        <v>40.5148293228875</v>
      </c>
      <c r="AP80" s="135">
        <f>AP78+AP72</f>
        <v>7817</v>
      </c>
      <c r="AQ80" s="135">
        <f>AQ78+AQ72</f>
        <v>6917</v>
      </c>
      <c r="AR80" s="138">
        <f t="shared" si="90"/>
        <v>88.4866317001407</v>
      </c>
      <c r="AS80" s="138">
        <f>AS78+AS72</f>
        <v>0</v>
      </c>
      <c r="AT80" s="138">
        <f>AT78+AT72</f>
        <v>0</v>
      </c>
      <c r="AU80" s="141" t="e">
        <f t="shared" si="95"/>
        <v>#DIV/0!</v>
      </c>
      <c r="AV80" s="138">
        <f>AV78+AV72</f>
        <v>0</v>
      </c>
      <c r="AW80" s="138">
        <f>AW78+AW72</f>
        <v>0</v>
      </c>
      <c r="AX80" s="141" t="e">
        <f t="shared" si="96"/>
        <v>#DIV/0!</v>
      </c>
      <c r="AY80" s="131">
        <f t="shared" si="97"/>
        <v>64686</v>
      </c>
      <c r="AZ80" s="133">
        <f t="shared" si="101"/>
        <v>67554</v>
      </c>
      <c r="BA80" s="142">
        <f t="shared" si="91"/>
        <v>104.433725999443</v>
      </c>
      <c r="BB80" s="128">
        <f>AY80+L80</f>
        <v>144765</v>
      </c>
      <c r="BC80" s="129">
        <f>AZ80+M80</f>
        <v>129156</v>
      </c>
      <c r="BD80" s="130">
        <f t="shared" si="94"/>
        <v>89.2176976479121</v>
      </c>
    </row>
  </sheetData>
  <mergeCells count="28">
    <mergeCell ref="A1:N1"/>
    <mergeCell ref="C2:N2"/>
    <mergeCell ref="O2:BA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A72:B72"/>
    <mergeCell ref="A78:B78"/>
    <mergeCell ref="A80:B80"/>
    <mergeCell ref="A2:A4"/>
    <mergeCell ref="A5:A70"/>
    <mergeCell ref="A73:A77"/>
    <mergeCell ref="B2:B3"/>
    <mergeCell ref="BB2:BD3"/>
  </mergeCells>
  <pageMargins left="0.25" right="0.25" top="0.75" bottom="0.75" header="0.298611111111111" footer="0.298611111111111"/>
  <pageSetup paperSize="9" scale="54" orientation="portrait"/>
  <headerFooter/>
  <rowBreaks count="1" manualBreakCount="1">
    <brk id="34" max="43" man="1"/>
  </rowBreaks>
  <colBreaks count="1" manualBreakCount="1"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по ДЛГ</vt:lpstr>
      <vt:lpstr>за категоріями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gromyak.y</cp:lastModifiedBy>
  <dcterms:created xsi:type="dcterms:W3CDTF">2015-12-16T06:37:00Z</dcterms:created>
  <cp:lastPrinted>2021-02-22T09:19:00Z</cp:lastPrinted>
  <dcterms:modified xsi:type="dcterms:W3CDTF">2022-03-29T06:01:16Z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E0BD7849924D4A07BF1E978C5A47DD04</vt:lpwstr>
  </property>
  <property fmtid="{D5CDD505-2E9C-101B-9397-08002B2CF9AE}" pid="3" name="KSOProductBuildVer">
    <vt:lpwstr>1033-11.2.0.11042</vt:lpwstr>
  </property>
</Properties>
</file>